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codeName="ThisWorkbook" defaultThemeVersion="124226"/>
  <bookViews>
    <workbookView xWindow="0" yWindow="0" windowWidth="27795" windowHeight="11730" tabRatio="864" activeTab="0"/>
  </bookViews>
  <sheets>
    <sheet name="CourtLines Paint" sheetId="62" r:id="rId1"/>
    <sheet name="S.Sport Paint after Jan2019" sheetId="65" r:id="rId2"/>
    <sheet name="S.Sport Paint prior to Jan2019" sheetId="66" r:id="rId3"/>
    <sheet name="Pre-2005 Data" sheetId="30" state="hidden" r:id="rId4"/>
  </sheets>
  <definedNames>
    <definedName name="_all2">#REF!</definedName>
    <definedName name="_all3">#REF!</definedName>
    <definedName name="all">#REF!</definedName>
    <definedName name="color">#REF!</definedName>
    <definedName name="_xlnm.Print_Area" localSheetId="0">'CourtLines Paint'!$A$1:$AD$32</definedName>
    <definedName name="_xlnm.Print_Area" localSheetId="1">'S.Sport Paint after Jan2019'!$A$1:$AD$34</definedName>
    <definedName name="_xlnm.Print_Area" localSheetId="2">'S.Sport Paint prior to Jan2019'!$A$1:$AD$34</definedName>
    <definedName name="_xlnm.Print_Titles" localSheetId="3">'Pre-2005 Data'!$1:$3</definedName>
  </definedNames>
  <calcPr calcId="191029"/>
  <extLst/>
</workbook>
</file>

<file path=xl/sharedStrings.xml><?xml version="1.0" encoding="utf-8"?>
<sst xmlns="http://schemas.openxmlformats.org/spreadsheetml/2006/main" count="557" uniqueCount="304">
  <si>
    <t>Gray:   3.5 quarts Black  0.5 quarts White</t>
  </si>
  <si>
    <t>HC-156</t>
  </si>
  <si>
    <t xml:space="preserve"> Blue   2 gallons CL Dark Blue : 1 gallon CL Light Blue (bleed in white to reach color)</t>
  </si>
  <si>
    <t>KM 406-M Marine Glow</t>
  </si>
  <si>
    <t>25.5 quarts Purple    1.75 quarts Safety Red    1.75 quarts White</t>
  </si>
  <si>
    <t>PMS (110U)</t>
  </si>
  <si>
    <t>PMS 201</t>
  </si>
  <si>
    <t>PMS 202</t>
  </si>
  <si>
    <t>3.5 quarts Brown : 0.25 quarts White : 0.25 quarts Black</t>
  </si>
  <si>
    <t xml:space="preserve">SW 7068  </t>
  </si>
  <si>
    <t>Weight to Volume Calculator -&gt;</t>
  </si>
  <si>
    <t>Contractor / Distributor  Contact Name &amp; Info</t>
  </si>
  <si>
    <t>Brand of Paint/PMS</t>
  </si>
  <si>
    <t>All Sports Flooring</t>
  </si>
  <si>
    <t>Orange</t>
  </si>
  <si>
    <t>Silver Gray</t>
  </si>
  <si>
    <t xml:space="preserve"> 4 quarts Green : 2 quarts Yellow (slowly add White to hit color)</t>
  </si>
  <si>
    <t>POOR</t>
  </si>
  <si>
    <t>PMS 349</t>
  </si>
  <si>
    <t xml:space="preserve"> 2.66 qts Light Blue : 1.33 qts Yellow</t>
  </si>
  <si>
    <t xml:space="preserve">    43.75 quarts  Purple CourtLines   5.5 quarts  White CourtLines    0.75 quarts  Safety Red CourtLines</t>
  </si>
  <si>
    <t>John Jones</t>
  </si>
  <si>
    <t>Light Orange: 11 Golden : 1 Safety Red : 4 White</t>
  </si>
  <si>
    <t>PMS 151</t>
  </si>
  <si>
    <t>PMS 152</t>
  </si>
  <si>
    <t>Yellow</t>
  </si>
  <si>
    <t>Purple</t>
  </si>
  <si>
    <t>4.75 qts Yellow   1.5 qts Brown  1.33 White  0.25 qts black</t>
  </si>
  <si>
    <t>FJ Roberts Sports Floor</t>
  </si>
  <si>
    <t>HC-156 Blue</t>
  </si>
  <si>
    <t>Hardwood flooring group</t>
  </si>
  <si>
    <t xml:space="preserve">PMS 202 </t>
  </si>
  <si>
    <t>Safety Red 3.5 quarts  Yellow  0.66 quarts  Light Blue  0.33 quarts</t>
  </si>
  <si>
    <t xml:space="preserve">  7.75  quarts NC Blue   0.75  quarts Light Blue   0.5  quarts Purple</t>
  </si>
  <si>
    <t>Floors Inc</t>
  </si>
  <si>
    <t xml:space="preserve">PMS 457    </t>
  </si>
  <si>
    <t>4 quarts Yellow (bleed in Black to reach desired color ~2 ounces)</t>
  </si>
  <si>
    <t xml:space="preserve">PMS 468 </t>
  </si>
  <si>
    <t>White   4 quarts    Green   2.5 quarts   Black   0.25 quarts</t>
  </si>
  <si>
    <t>Kwal 7956N</t>
  </si>
  <si>
    <t xml:space="preserve">  6.75 qts Purple : 2.33 qts Safety Red : 0.33 qts White</t>
  </si>
  <si>
    <t>Laker Gold</t>
  </si>
  <si>
    <t>Poloplaz 388</t>
  </si>
  <si>
    <t>Wood Floor Finishers</t>
  </si>
  <si>
    <t xml:space="preserve">PMS 208 </t>
  </si>
  <si>
    <t xml:space="preserve">SW 6055  </t>
  </si>
  <si>
    <t>Y:Wh:Brown   10:3:0.4</t>
  </si>
  <si>
    <t>Light Blue   4 quarts    Purple   1 quart</t>
  </si>
  <si>
    <t>PMS 288</t>
  </si>
  <si>
    <t>185 oz White : 4.4 oz Brown : 2.3 oz Black</t>
  </si>
  <si>
    <t>Vegas Gold PMS 4515</t>
  </si>
  <si>
    <t>2.66 qts Gold : 0.25 qts Orange : 2.1 ounces Maroon</t>
  </si>
  <si>
    <t>NC Blue</t>
  </si>
  <si>
    <t xml:space="preserve">SW 4011 (Mortar)  </t>
  </si>
  <si>
    <t>124oz White : 50 oz Brown : 18 oz Black</t>
  </si>
  <si>
    <t xml:space="preserve">Winter Gate:    </t>
  </si>
  <si>
    <t>24 quarts  Light Blue CourtLines    2 quarts  Safety Red CourtLines</t>
  </si>
  <si>
    <t>Croissant</t>
  </si>
  <si>
    <t xml:space="preserve"> Blue 2.25 quarts  Light Blue CourtLines 0.25 quarts  Safety Red CourtLines</t>
  </si>
  <si>
    <t xml:space="preserve">PMS 534 </t>
  </si>
  <si>
    <t>Wood Flooring Co</t>
  </si>
  <si>
    <t>PMS 534</t>
  </si>
  <si>
    <t>Weight ratio</t>
  </si>
  <si>
    <t>Champion Cobalt 2061-20</t>
  </si>
  <si>
    <t xml:space="preserve">  3.75 qts Yellow to 0.25 qts White.  Very slowly  bleed Black to achieve desired color (It might take only a few drops of Black)</t>
  </si>
  <si>
    <t>Gray</t>
  </si>
  <si>
    <t xml:space="preserve">  3.66 qts Yellow : 0.33 qts Brown</t>
  </si>
  <si>
    <t>Tom Brown Linesville High School</t>
  </si>
  <si>
    <t xml:space="preserve">PMS 1205 </t>
  </si>
  <si>
    <t>2 Yellow : 1.5 White</t>
  </si>
  <si>
    <t>Doug</t>
  </si>
  <si>
    <t>PMS 122</t>
  </si>
  <si>
    <t>Gold:   11.4 Yellow : 4.6 White</t>
  </si>
  <si>
    <t xml:space="preserve"> 2 Yellow : 1 White</t>
  </si>
  <si>
    <t>Blue   2.25 quarts  Light Blue CourtLines  0.25 quarts  Safety Red CourtLines</t>
  </si>
  <si>
    <t xml:space="preserve">   6.5qts Brown : 3.75 qts Golden : 2.75 qts White</t>
  </si>
  <si>
    <t>Maroon</t>
  </si>
  <si>
    <t>2 Maroon : 1 NC Blue</t>
  </si>
  <si>
    <t>Baseman Floors</t>
  </si>
  <si>
    <t>4.5 quarts   Orange CourtLines    0.5 quarts   Safety Red CourtLines</t>
  </si>
  <si>
    <t xml:space="preserve">  14 quarts Dark Blue : 7 quarts Light Blue</t>
  </si>
  <si>
    <t>Independent High School</t>
  </si>
  <si>
    <t xml:space="preserve">PMS 873 </t>
  </si>
  <si>
    <t xml:space="preserve">  5.5  qts Light beige   0.25  qts Brown   0.25  qts Yellow</t>
  </si>
  <si>
    <t>PMS Warm Red</t>
  </si>
  <si>
    <t xml:space="preserve">   4.5 quarts   Orange CourtLines   0.5 quarts   Safety Red CourtLines</t>
  </si>
  <si>
    <t>2 gal CL DK Blue  1 gal CL LT Blue bleed in white</t>
  </si>
  <si>
    <t>2021-Yellow</t>
  </si>
  <si>
    <t>CL Golden</t>
  </si>
  <si>
    <t>47 Yellow : 1 Orange (bleed in Brown slowly to desired color)</t>
  </si>
  <si>
    <t xml:space="preserve">PMS 125 </t>
  </si>
  <si>
    <t>30 Beige : 3 White : 1 Golden</t>
  </si>
  <si>
    <t>Volume ratio</t>
  </si>
  <si>
    <t>11.25 quarts of Courtlines Golden   1.75 quarts of Courtlines White</t>
  </si>
  <si>
    <t>Melon Ball</t>
  </si>
  <si>
    <t xml:space="preserve">  130 oz Golden : 2 oz Maroon : 6 oz Orange : 22 oz White</t>
  </si>
  <si>
    <t xml:space="preserve">Mosaic Blue </t>
  </si>
  <si>
    <t>Blue:Yellow:Green  5:2:1</t>
  </si>
  <si>
    <t>43.75 qts  Purple CourtLines    5.5 qts  White CourtLines    0.75 qts  Safety Red CourtLines</t>
  </si>
  <si>
    <t xml:space="preserve"> 2 quarts White : 2 quarts Green</t>
  </si>
  <si>
    <t xml:space="preserve">PMS 5797  </t>
  </si>
  <si>
    <t>2.75 quarts White : 1 quart Yellow (Bleed in Black slowly to reach color ~1 ounce)</t>
  </si>
  <si>
    <t>8 Light Blue : 8 Purple</t>
  </si>
  <si>
    <t xml:space="preserve">PMS 302    </t>
  </si>
  <si>
    <t>Light Blue   14.5 quarts   White   3.75 quarts  Yellow   5.5 quarts</t>
  </si>
  <si>
    <t xml:space="preserve">Trout:    </t>
  </si>
  <si>
    <t>Blue:Yellow:Green  5:2:2</t>
  </si>
  <si>
    <t>1 qt Safety Red : 1 qt Orange.  Add White to reach desired color (Probably less than 1/8 of a quart)</t>
  </si>
  <si>
    <t xml:space="preserve">1795 Red </t>
  </si>
  <si>
    <t xml:space="preserve">   3.66 qts Yellow   1.33 qts White   They might need to bleed in some black (a few drops very slowly)</t>
  </si>
  <si>
    <t xml:space="preserve"> 125.5 oz Safety Red : 2.5 oz Light Blue (makes one Gallon)</t>
  </si>
  <si>
    <t xml:space="preserve"> Purple  43 quarts  Purple CourtLines   4.33 quarts Safety Red CourtLines    0.75 quarts White CourtLines</t>
  </si>
  <si>
    <t>PMS 287</t>
  </si>
  <si>
    <t xml:space="preserve">PMS 570 </t>
  </si>
  <si>
    <t xml:space="preserve">Spruce Green </t>
  </si>
  <si>
    <t>Charlotte Bobcats</t>
  </si>
  <si>
    <t>Shermin Williams 245</t>
  </si>
  <si>
    <t>Fringed Jacket</t>
  </si>
  <si>
    <t xml:space="preserve"> 4.25 qts Light Beige : 0.75 qts Brown</t>
  </si>
  <si>
    <t>Hardwood Pros</t>
  </si>
  <si>
    <t>Golden Laughter</t>
  </si>
  <si>
    <t>Dark Orange:  0.9 Brown : 7.6 Orange : 7.5 Yellow</t>
  </si>
  <si>
    <t xml:space="preserve">PMS 165 </t>
  </si>
  <si>
    <t xml:space="preserve">2756 Blue </t>
  </si>
  <si>
    <t xml:space="preserve"> 1 quart Light Blue : 1 quart Purple</t>
  </si>
  <si>
    <t>African Tulip</t>
  </si>
  <si>
    <t xml:space="preserve"> 2.5 qts Yellow : 2.5 qts Orange : 0.75 qts Brown</t>
  </si>
  <si>
    <t xml:space="preserve">SW 6635  </t>
  </si>
  <si>
    <t>Chambers and Son</t>
  </si>
  <si>
    <t>1795 Red</t>
  </si>
  <si>
    <t>Sacramento Kings Purple</t>
  </si>
  <si>
    <t>Pantone Purple 2593</t>
  </si>
  <si>
    <t>9.5 purple + 4.5 red + 2 white</t>
  </si>
  <si>
    <t>2 qts Light Blue to 1 qt Purple.  Slowly bleed in White to achieve desired color (it will not take much White)</t>
  </si>
  <si>
    <t>WB High School</t>
  </si>
  <si>
    <t>PMS 654</t>
  </si>
  <si>
    <t xml:space="preserve">114.3 ounces of Golden      4.7 ounces of Orange   9.0 ounces of White   </t>
  </si>
  <si>
    <t xml:space="preserve"> (FJ Roberts)   </t>
  </si>
  <si>
    <t>White</t>
  </si>
  <si>
    <t xml:space="preserve">Sacramento Kings Purple </t>
  </si>
  <si>
    <t xml:space="preserve"> (Don Longnecker 308-364-2202) </t>
  </si>
  <si>
    <t>Fairmount State College</t>
  </si>
  <si>
    <t xml:space="preserve">PMS 1385 </t>
  </si>
  <si>
    <t>25 Golden : 1 Maroon</t>
  </si>
  <si>
    <t>Joe Pope Univ. of Houston</t>
  </si>
  <si>
    <t>?</t>
  </si>
  <si>
    <t>7.33 quarts  Gray CourtLines   2.66 quarts White CourtLines</t>
  </si>
  <si>
    <t>Soft Yellow A-33</t>
  </si>
  <si>
    <t>6.75  quarts  Light Blue     1 quart   Purple     0.25 quarts  White</t>
  </si>
  <si>
    <t>Quality of Match</t>
  </si>
  <si>
    <t>NA</t>
  </si>
  <si>
    <t xml:space="preserve"> 1 quart Safety Red : 1 quart Orange.  Add White to reach desired color (Probably less than 1/8 of a quart)</t>
  </si>
  <si>
    <t>2756 Blue</t>
  </si>
  <si>
    <t xml:space="preserve">  1 quart Light Blue : 1 quart Purple</t>
  </si>
  <si>
    <t>Alaskan Industries</t>
  </si>
  <si>
    <t>2 quarts Orange   2 quarts Yellow   4 oz of Brown</t>
  </si>
  <si>
    <t>PMS 159</t>
  </si>
  <si>
    <t>5 Yellow : 2 Maroon</t>
  </si>
  <si>
    <t xml:space="preserve">PMS 175 </t>
  </si>
  <si>
    <t>Red</t>
  </si>
  <si>
    <t>4.5 quarts Light Beige : 0.25 quarts Black : 0.25 quarts Brown</t>
  </si>
  <si>
    <t>SW4012 (Cirrus White)</t>
  </si>
  <si>
    <t>22 oz White       9 oz Brown         1 oz Black</t>
  </si>
  <si>
    <t>SW 4012</t>
  </si>
  <si>
    <t>125.3 oz White  2.5 oz  Brown   0.2 oz  Black</t>
  </si>
  <si>
    <t>Y:Wh:Brown   2.5 : .5  : .01</t>
  </si>
  <si>
    <t>8.5 quarts Brown : 3.25 quarts Maroon : 0.25 quarts White</t>
  </si>
  <si>
    <t>SW 6348</t>
  </si>
  <si>
    <t xml:space="preserve">Base Maroon or (5 Yellow : 2 Maroon and bleed in Black  slowly to desired color) </t>
  </si>
  <si>
    <t>PMS 187</t>
  </si>
  <si>
    <t>Safety Red</t>
  </si>
  <si>
    <t>Safety Red  18 quarts   White   1.25 quart   Orange   1.75 quarts</t>
  </si>
  <si>
    <t xml:space="preserve"> 20 qts Green to 1 qt Black</t>
  </si>
  <si>
    <t>SW 1455 Formal Garden</t>
  </si>
  <si>
    <t>2.33 quarts Orange : 2.33 quarts Yellow : 0.33 quarts Brown</t>
  </si>
  <si>
    <t xml:space="preserve">SW 7027  </t>
  </si>
  <si>
    <t>Paint Blend Request Database</t>
  </si>
  <si>
    <t>1 quart Dark Blue : 3 quarts Light Blue (bleed in Yellow to reach desired color)</t>
  </si>
  <si>
    <t>PMS 347</t>
  </si>
  <si>
    <t>10 quarts Red : 1 quart Yellow : 1 quart Light Blue</t>
  </si>
  <si>
    <t>10 Golden : 1 Brown</t>
  </si>
  <si>
    <t>PMS 138</t>
  </si>
  <si>
    <t>Gold</t>
  </si>
  <si>
    <t xml:space="preserve"> 4.66 quarts Green : 1.33 quarts Yellow</t>
  </si>
  <si>
    <t>PMS 4515</t>
  </si>
  <si>
    <t xml:space="preserve">   4.75 quarts Yellow : 1.5 quarts Brown : 1.33 quarts White : 0.25 quarts Black</t>
  </si>
  <si>
    <t>1400 Your Majesty Purple</t>
  </si>
  <si>
    <t>17  quarts Purple   2.5  quarts Red   1.5  quarts White</t>
  </si>
  <si>
    <t>148-7 Rainbow Bright</t>
  </si>
  <si>
    <t>PMS 1485</t>
  </si>
  <si>
    <t xml:space="preserve">PMS 124 </t>
  </si>
  <si>
    <t>23 2/3 quart   Green    1/3 quart  White</t>
  </si>
  <si>
    <t>Base Orange</t>
  </si>
  <si>
    <t xml:space="preserve">PMS 1675 </t>
  </si>
  <si>
    <t xml:space="preserve">  31.4 oz White         0.6 oz Brown</t>
  </si>
  <si>
    <t>Techno teal</t>
  </si>
  <si>
    <t>PMS 2617</t>
  </si>
  <si>
    <t xml:space="preserve">PMS 200 </t>
  </si>
  <si>
    <t xml:space="preserve">  3 qts Red : 2 qts Yellow :1 qt White : Couple ounces  Black (Bleed in Black very slowly to achieve final color)</t>
  </si>
  <si>
    <t>Floor Style</t>
  </si>
  <si>
    <t xml:space="preserve">Blueberry Myrtle: </t>
  </si>
  <si>
    <t>159 oz Light Blue : 23 oz Purple : 11 oz NC Blue</t>
  </si>
  <si>
    <t>Brazilian Emerald</t>
  </si>
  <si>
    <t>Wood Flooring Co.</t>
  </si>
  <si>
    <t>CB-1402 Diamond Vogel Blue</t>
  </si>
  <si>
    <t>Rossi</t>
  </si>
  <si>
    <t>Cardinal Red</t>
  </si>
  <si>
    <t>28.75 quarts  Courtlines Green   1.75 quarts Safety Red   1.5 quarts White</t>
  </si>
  <si>
    <t>Buckskin</t>
  </si>
  <si>
    <t xml:space="preserve">   4 qts White : 2 qts Golden : 0.66 qt Brown : 0.33 qt Orange</t>
  </si>
  <si>
    <t>Green</t>
  </si>
  <si>
    <t>OR…</t>
  </si>
  <si>
    <t>tsp</t>
  </si>
  <si>
    <t>Volume</t>
  </si>
  <si>
    <t>bulk to</t>
  </si>
  <si>
    <t>qts</t>
  </si>
  <si>
    <t>Ratios</t>
  </si>
  <si>
    <t>lb/gal</t>
  </si>
  <si>
    <t xml:space="preserve"> </t>
  </si>
  <si>
    <t>Density of blend:</t>
  </si>
  <si>
    <t>#/gal</t>
  </si>
  <si>
    <t>F=32</t>
  </si>
  <si>
    <t>F=192</t>
  </si>
  <si>
    <t>To Adjust volume ratio amounts: round up or down</t>
  </si>
  <si>
    <t>lb / gal</t>
  </si>
  <si>
    <t>rev: 10/19/2010 jpw</t>
  </si>
  <si>
    <t>Enter number above to round:</t>
  </si>
  <si>
    <t>Want to change above to</t>
  </si>
  <si>
    <t>Black</t>
  </si>
  <si>
    <t>Brown</t>
  </si>
  <si>
    <t>Lt.Blue</t>
  </si>
  <si>
    <t>Dk.Blue</t>
  </si>
  <si>
    <t>Lt.Beige</t>
  </si>
  <si>
    <t>wt. ratio</t>
  </si>
  <si>
    <t>+</t>
  </si>
  <si>
    <t>..OR..</t>
  </si>
  <si>
    <t xml:space="preserve">Notes: </t>
  </si>
  <si>
    <t>Base Light Beige #1158</t>
  </si>
  <si>
    <t>Base Black #1116</t>
  </si>
  <si>
    <t>Base Dark Blue #1118</t>
  </si>
  <si>
    <t>Base Light Blue #1112</t>
  </si>
  <si>
    <t>Base N.C. Blue #1159</t>
  </si>
  <si>
    <t>Base Brown #1120</t>
  </si>
  <si>
    <t>Base Purple #1154</t>
  </si>
  <si>
    <t>Base Red #1113</t>
  </si>
  <si>
    <t>Base White #1115</t>
  </si>
  <si>
    <t>Base Yellow #1119</t>
  </si>
  <si>
    <t>Base Gold #1155</t>
  </si>
  <si>
    <t>Base Gray #1157</t>
  </si>
  <si>
    <t>Base Green #1114</t>
  </si>
  <si>
    <t>Base Maroon #1156</t>
  </si>
  <si>
    <t>Base Orange #1117</t>
  </si>
  <si>
    <r>
      <rPr>
        <b/>
        <sz val="12"/>
        <color theme="1" tint="0.04998999834060669"/>
        <rFont val="Arial"/>
        <family val="2"/>
      </rPr>
      <t>Volume Mixing</t>
    </r>
    <r>
      <rPr>
        <b/>
        <sz val="10"/>
        <color theme="1" tint="0.04998999834060669"/>
        <rFont val="Arial"/>
        <family val="2"/>
      </rPr>
      <t xml:space="preserve">
using measuring cups</t>
    </r>
  </si>
  <si>
    <r>
      <rPr>
        <b/>
        <sz val="11"/>
        <color theme="1" tint="0.04998999834060669"/>
        <rFont val="Arial"/>
        <family val="2"/>
      </rPr>
      <t>Weight Mixing</t>
    </r>
    <r>
      <rPr>
        <b/>
        <sz val="10"/>
        <color theme="1" tint="0.04998999834060669"/>
        <rFont val="Arial"/>
        <family val="2"/>
      </rPr>
      <t xml:space="preserve">
using metric scales</t>
    </r>
  </si>
  <si>
    <t>GOLD</t>
  </si>
  <si>
    <t>LT BLUE</t>
  </si>
  <si>
    <t>LT BEIGE</t>
  </si>
  <si>
    <t>BLACK</t>
  </si>
  <si>
    <t>DK BLUE</t>
  </si>
  <si>
    <t>NC BLUE</t>
  </si>
  <si>
    <t>BROWN</t>
  </si>
  <si>
    <t>GRAY</t>
  </si>
  <si>
    <t>GREEN</t>
  </si>
  <si>
    <t>MAROON</t>
  </si>
  <si>
    <t>ORANGE</t>
  </si>
  <si>
    <t>PURPLE</t>
  </si>
  <si>
    <t>RED</t>
  </si>
  <si>
    <t>WHITE</t>
  </si>
  <si>
    <t>YELLOW</t>
  </si>
  <si>
    <r>
      <rPr>
        <b/>
        <sz val="8"/>
        <color theme="1" tint="0.49998000264167786"/>
        <rFont val="Arial Black"/>
        <family val="2"/>
      </rPr>
      <t>3 WAYS TO MIX YOUR BLEND</t>
    </r>
    <r>
      <rPr>
        <b/>
        <sz val="8"/>
        <color theme="0"/>
        <rFont val="Arial Black"/>
        <family val="2"/>
      </rPr>
      <t xml:space="preserve"> --</t>
    </r>
    <r>
      <rPr>
        <b/>
        <sz val="8"/>
        <color theme="0"/>
        <rFont val="Calibri"/>
        <family val="2"/>
      </rPr>
      <t>→</t>
    </r>
  </si>
  <si>
    <t xml:space="preserve">   1 Gal
= 4 Qts</t>
  </si>
  <si>
    <t>Lt Yellow</t>
  </si>
  <si>
    <t>Lt Green</t>
  </si>
  <si>
    <t>LT YELL.</t>
  </si>
  <si>
    <t>LT GREEN</t>
  </si>
  <si>
    <t>Kilograms</t>
  </si>
  <si>
    <t>Quarts</t>
  </si>
  <si>
    <t>Fl. Ounces</t>
  </si>
  <si>
    <r>
      <rPr>
        <b/>
        <sz val="10"/>
        <color rgb="FF97D700"/>
        <rFont val="Calibri"/>
        <family val="2"/>
      </rPr>
      <t>❶</t>
    </r>
    <r>
      <rPr>
        <b/>
        <sz val="10"/>
        <color rgb="FFEE2737"/>
        <rFont val="Arial"/>
        <family val="2"/>
      </rPr>
      <t xml:space="preserve"> </t>
    </r>
    <r>
      <rPr>
        <b/>
        <sz val="12"/>
        <color rgb="FFEE2737"/>
        <rFont val="Arial"/>
        <family val="2"/>
      </rPr>
      <t xml:space="preserve">Enter Amount of Total 
Blend Needed in </t>
    </r>
    <r>
      <rPr>
        <b/>
        <u val="single"/>
        <sz val="12"/>
        <color rgb="FFEE2737"/>
        <rFont val="Arial"/>
        <family val="2"/>
      </rPr>
      <t>Gallons</t>
    </r>
  </si>
  <si>
    <r>
      <rPr>
        <b/>
        <sz val="10"/>
        <color rgb="FF97D700"/>
        <rFont val="Calibri"/>
        <family val="2"/>
      </rPr>
      <t>❷</t>
    </r>
    <r>
      <rPr>
        <b/>
        <sz val="10"/>
        <color rgb="FFEE2737"/>
        <rFont val="Arial"/>
        <family val="2"/>
      </rPr>
      <t xml:space="preserve"> </t>
    </r>
    <r>
      <rPr>
        <b/>
        <sz val="12"/>
        <color rgb="FFEE2737"/>
        <rFont val="Arial"/>
        <family val="2"/>
      </rPr>
      <t xml:space="preserve">Enter provided 
</t>
    </r>
    <r>
      <rPr>
        <b/>
        <u val="single"/>
        <sz val="12"/>
        <color rgb="FFEE2737"/>
        <rFont val="Arial"/>
        <family val="2"/>
      </rPr>
      <t>weight ratio</t>
    </r>
    <r>
      <rPr>
        <b/>
        <sz val="12"/>
        <color rgb="FFEE2737"/>
        <rFont val="Arial"/>
        <family val="2"/>
      </rPr>
      <t xml:space="preserve">
formula </t>
    </r>
  </si>
  <si>
    <r>
      <rPr>
        <b/>
        <sz val="12"/>
        <rFont val="Arial"/>
        <family val="2"/>
      </rPr>
      <t>Volume Mixing</t>
    </r>
    <r>
      <rPr>
        <b/>
        <sz val="10"/>
        <rFont val="Arial"/>
        <family val="2"/>
      </rPr>
      <t xml:space="preserve">
using measuring cups</t>
    </r>
  </si>
  <si>
    <r>
      <rPr>
        <b/>
        <sz val="10"/>
        <color rgb="FF0066FF"/>
        <rFont val="Calibri"/>
        <family val="2"/>
      </rPr>
      <t>❶</t>
    </r>
    <r>
      <rPr>
        <b/>
        <sz val="10"/>
        <color rgb="FFC0000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 xml:space="preserve">Enter Amount of Total 
Blend Needed in </t>
    </r>
    <r>
      <rPr>
        <b/>
        <u val="single"/>
        <sz val="12"/>
        <color rgb="FFC00000"/>
        <rFont val="Arial"/>
        <family val="2"/>
      </rPr>
      <t>Gallons</t>
    </r>
  </si>
  <si>
    <r>
      <rPr>
        <b/>
        <sz val="10"/>
        <color rgb="FF0066FF"/>
        <rFont val="Calibri"/>
        <family val="2"/>
      </rPr>
      <t>❷</t>
    </r>
    <r>
      <rPr>
        <b/>
        <sz val="10"/>
        <color rgb="FFFF000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 xml:space="preserve">Enter provided 
</t>
    </r>
    <r>
      <rPr>
        <b/>
        <u val="single"/>
        <sz val="12"/>
        <color rgb="FFC00000"/>
        <rFont val="Arial"/>
        <family val="2"/>
      </rPr>
      <t>weight ratio</t>
    </r>
    <r>
      <rPr>
        <b/>
        <sz val="12"/>
        <color rgb="FFC00000"/>
        <rFont val="Arial"/>
        <family val="2"/>
      </rPr>
      <t xml:space="preserve">
formula </t>
    </r>
  </si>
  <si>
    <t>Base White</t>
  </si>
  <si>
    <t>Base Black PMS 6</t>
  </si>
  <si>
    <t>Base Brown PMS 476</t>
  </si>
  <si>
    <t>Base Light Beige PMS 4685</t>
  </si>
  <si>
    <t>Base Yellow PMS 7409</t>
  </si>
  <si>
    <t>Base Light Yellow PMS 102</t>
  </si>
  <si>
    <t>Base Orange PMS 1665</t>
  </si>
  <si>
    <t>Base Red PMS 200</t>
  </si>
  <si>
    <t>Base Purple PMS 2685</t>
  </si>
  <si>
    <t>Base NC Blue PMS 2915</t>
  </si>
  <si>
    <t>Base Light Blue PMS 541</t>
  </si>
  <si>
    <t>Base Dark Blue PMS 289</t>
  </si>
  <si>
    <t>Base Green PMS 343</t>
  </si>
  <si>
    <t>Base Light Green PMS 356</t>
  </si>
  <si>
    <t>Base Gold PMS 872</t>
  </si>
  <si>
    <t>Base Gray PMS 877</t>
  </si>
  <si>
    <t>Base Maroon PMS 1815</t>
  </si>
  <si>
    <t>Pounds + Ounces (decimal lbs)</t>
  </si>
  <si>
    <r>
      <rPr>
        <b/>
        <sz val="11"/>
        <color theme="1" tint="0.04998999834060669"/>
        <rFont val="Arial"/>
        <family val="2"/>
      </rPr>
      <t>Weight Mixing</t>
    </r>
    <r>
      <rPr>
        <b/>
        <sz val="10"/>
        <color theme="1" tint="0.04998999834060669"/>
        <rFont val="Arial"/>
        <family val="2"/>
      </rPr>
      <t xml:space="preserve">
using US standard scales</t>
    </r>
  </si>
  <si>
    <r>
      <rPr>
        <b/>
        <sz val="10"/>
        <color theme="6" tint="-0.24997000396251678"/>
        <rFont val="Calibri"/>
        <family val="2"/>
      </rPr>
      <t>❶</t>
    </r>
    <r>
      <rPr>
        <b/>
        <sz val="10"/>
        <color theme="6" tint="-0.24997000396251678"/>
        <rFont val="Arial"/>
        <family val="2"/>
      </rPr>
      <t xml:space="preserve"> </t>
    </r>
    <r>
      <rPr>
        <b/>
        <sz val="12"/>
        <color rgb="FFEE2737"/>
        <rFont val="Arial"/>
        <family val="2"/>
      </rPr>
      <t xml:space="preserve">Enter Amount of Total 
Blend Needed in </t>
    </r>
    <r>
      <rPr>
        <b/>
        <u val="single"/>
        <sz val="12"/>
        <color rgb="FFEE2737"/>
        <rFont val="Arial"/>
        <family val="2"/>
      </rPr>
      <t>Gallons</t>
    </r>
  </si>
  <si>
    <r>
      <rPr>
        <b/>
        <sz val="10"/>
        <color theme="6" tint="-0.24997000396251678"/>
        <rFont val="Calibri"/>
        <family val="2"/>
      </rPr>
      <t>❷</t>
    </r>
    <r>
      <rPr>
        <b/>
        <sz val="10"/>
        <color theme="6" tint="-0.24997000396251678"/>
        <rFont val="Arial"/>
        <family val="2"/>
      </rPr>
      <t xml:space="preserve"> </t>
    </r>
    <r>
      <rPr>
        <b/>
        <sz val="12"/>
        <color rgb="FFEE2737"/>
        <rFont val="Arial"/>
        <family val="2"/>
      </rPr>
      <t xml:space="preserve">Enter provided 
</t>
    </r>
    <r>
      <rPr>
        <b/>
        <u val="single"/>
        <sz val="12"/>
        <color rgb="FFEE2737"/>
        <rFont val="Arial"/>
        <family val="2"/>
      </rPr>
      <t>weight ratio</t>
    </r>
    <r>
      <rPr>
        <b/>
        <sz val="12"/>
        <color rgb="FFEE2737"/>
        <rFont val="Arial"/>
        <family val="2"/>
      </rPr>
      <t xml:space="preserve">
formula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</si>
</sst>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#,##0.000"/>
    <numFmt numFmtId="167" formatCode="[$-409]mmmm\ d\,\ yyyy;@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8"/>
      <color indexed="60"/>
      <name val="Arial"/>
      <family val="2"/>
    </font>
    <font>
      <sz val="14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rgb="FF0000FF"/>
      <name val="Arial"/>
      <family val="2"/>
    </font>
    <font>
      <b/>
      <sz val="14"/>
      <color indexed="22"/>
      <name val="Arial"/>
      <family val="2"/>
    </font>
    <font>
      <b/>
      <sz val="14"/>
      <color indexed="12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22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1"/>
      <name val="Arial"/>
      <family val="2"/>
    </font>
    <font>
      <b/>
      <sz val="8"/>
      <color rgb="FF0000FF"/>
      <name val="Arial"/>
      <family val="2"/>
    </font>
    <font>
      <b/>
      <sz val="10"/>
      <color rgb="FFC00000"/>
      <name val="Arial"/>
      <family val="2"/>
    </font>
    <font>
      <i/>
      <sz val="10"/>
      <color theme="1" tint="0.24998000264167786"/>
      <name val="Arial"/>
      <family val="2"/>
    </font>
    <font>
      <i/>
      <sz val="10"/>
      <color theme="1" tint="0.15000000596046448"/>
      <name val="Arial"/>
      <family val="2"/>
    </font>
    <font>
      <sz val="7"/>
      <color theme="1" tint="0.34999001026153564"/>
      <name val="Arial"/>
      <family val="2"/>
    </font>
    <font>
      <b/>
      <sz val="12"/>
      <name val="Georgia"/>
      <family val="1"/>
    </font>
    <font>
      <b/>
      <sz val="14"/>
      <color theme="1" tint="0.49998000264167786"/>
      <name val="Arial"/>
      <family val="2"/>
    </font>
    <font>
      <b/>
      <sz val="10"/>
      <color rgb="FFC00000"/>
      <name val="Calibri"/>
      <family val="2"/>
      <scheme val="minor"/>
    </font>
    <font>
      <b/>
      <sz val="12"/>
      <color rgb="FFFF000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b/>
      <sz val="8"/>
      <color theme="1" tint="0.49998000264167786"/>
      <name val="Arial Black"/>
      <family val="2"/>
    </font>
    <font>
      <b/>
      <sz val="16"/>
      <color rgb="FFFF0000"/>
      <name val="Arial"/>
      <family val="2"/>
    </font>
    <font>
      <b/>
      <sz val="14"/>
      <color rgb="FF0000CC"/>
      <name val="Arial"/>
      <family val="2"/>
    </font>
    <font>
      <sz val="8"/>
      <color rgb="FF0000CC"/>
      <name val="Calibri"/>
      <family val="2"/>
      <scheme val="minor"/>
    </font>
    <font>
      <b/>
      <sz val="8"/>
      <color rgb="FF0000CC"/>
      <name val="Arial"/>
      <family val="2"/>
    </font>
    <font>
      <sz val="10"/>
      <color rgb="FF0000CC"/>
      <name val="Arial"/>
      <family val="2"/>
    </font>
    <font>
      <b/>
      <sz val="16"/>
      <color rgb="FF0000CC"/>
      <name val="Arial"/>
      <family val="2"/>
    </font>
    <font>
      <b/>
      <sz val="10"/>
      <color theme="1" tint="0.04998999834060669"/>
      <name val="Arial"/>
      <family val="2"/>
    </font>
    <font>
      <b/>
      <sz val="11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b/>
      <sz val="8"/>
      <color theme="0"/>
      <name val="Arial"/>
      <family val="2"/>
    </font>
    <font>
      <b/>
      <sz val="12"/>
      <color rgb="FFC00000"/>
      <name val="Arial"/>
      <family val="2"/>
    </font>
    <font>
      <b/>
      <sz val="10"/>
      <color rgb="FF0000CC"/>
      <name val="Arial"/>
      <family val="2"/>
    </font>
    <font>
      <b/>
      <sz val="8"/>
      <color rgb="FFC00000"/>
      <name val="Arial Black"/>
      <family val="2"/>
    </font>
    <font>
      <b/>
      <sz val="10"/>
      <color rgb="FFFF0000"/>
      <name val="Arial"/>
      <family val="2"/>
    </font>
    <font>
      <b/>
      <sz val="8"/>
      <color theme="0"/>
      <name val="Arial Black"/>
      <family val="2"/>
    </font>
    <font>
      <b/>
      <sz val="8"/>
      <color theme="0"/>
      <name val="Calibri"/>
      <family val="2"/>
    </font>
    <font>
      <sz val="8"/>
      <color theme="1" tint="0.15000000596046448"/>
      <name val="Verdana"/>
      <family val="2"/>
    </font>
    <font>
      <b/>
      <u val="single"/>
      <sz val="12"/>
      <color rgb="FFC00000"/>
      <name val="Arial"/>
      <family val="2"/>
    </font>
    <font>
      <b/>
      <sz val="10"/>
      <color theme="1" tint="0.15000000596046448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rgb="FFFF0000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b/>
      <sz val="7"/>
      <color theme="0"/>
      <name val="Arial"/>
      <family val="2"/>
    </font>
    <font>
      <b/>
      <sz val="9"/>
      <color rgb="FF0000CC"/>
      <name val="Arial"/>
      <family val="2"/>
    </font>
    <font>
      <b/>
      <sz val="10"/>
      <color rgb="FF003300"/>
      <name val="Arial"/>
      <family val="2"/>
    </font>
    <font>
      <b/>
      <sz val="16"/>
      <color rgb="FFEE2737"/>
      <name val="Arial"/>
      <family val="2"/>
    </font>
    <font>
      <b/>
      <sz val="14"/>
      <color rgb="FFEE2737"/>
      <name val="Arial"/>
      <family val="2"/>
    </font>
    <font>
      <b/>
      <sz val="12"/>
      <color rgb="FFEE2737"/>
      <name val="Arial"/>
      <family val="2"/>
    </font>
    <font>
      <b/>
      <sz val="10"/>
      <color rgb="FFEE2737"/>
      <name val="Arial"/>
      <family val="2"/>
    </font>
    <font>
      <b/>
      <u val="single"/>
      <sz val="12"/>
      <color rgb="FFEE2737"/>
      <name val="Arial"/>
      <family val="2"/>
    </font>
    <font>
      <b/>
      <sz val="10"/>
      <color rgb="FF97D700"/>
      <name val="Calibri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b/>
      <sz val="10"/>
      <color rgb="FF0066FF"/>
      <name val="Calibri"/>
      <family val="2"/>
    </font>
    <font>
      <b/>
      <sz val="14"/>
      <color rgb="FFC00000"/>
      <name val="Arial"/>
      <family val="2"/>
    </font>
    <font>
      <sz val="11"/>
      <color rgb="FFC00000"/>
      <name val="Arial"/>
      <family val="2"/>
    </font>
    <font>
      <sz val="12"/>
      <color rgb="FFC00000"/>
      <name val="Arial"/>
      <family val="2"/>
    </font>
    <font>
      <b/>
      <sz val="14"/>
      <color rgb="FF002060"/>
      <name val="Arial"/>
      <family val="2"/>
    </font>
    <font>
      <sz val="11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theme="1" tint="0.24998000264167786"/>
      <name val="Calibri"/>
      <family val="2"/>
      <scheme val="minor"/>
    </font>
    <font>
      <b/>
      <i/>
      <sz val="10"/>
      <color rgb="FF003300"/>
      <name val="Arial"/>
      <family val="2"/>
    </font>
    <font>
      <b/>
      <i/>
      <sz val="9"/>
      <color theme="1" tint="0.49998000264167786"/>
      <name val="Calibri"/>
      <family val="2"/>
      <scheme val="minor"/>
    </font>
    <font>
      <b/>
      <i/>
      <sz val="10"/>
      <color rgb="FF0000CC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6" tint="-0.24997000396251678"/>
      <name val="Calibri"/>
      <family val="2"/>
    </font>
    <font>
      <b/>
      <sz val="10"/>
      <color theme="6" tint="-0.24997000396251678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  <scheme val="minor"/>
    </font>
  </fonts>
  <fills count="1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DCAC"/>
        <bgColor indexed="64"/>
      </patternFill>
    </fill>
    <fill>
      <patternFill patternType="solid">
        <fgColor rgb="FFCBB8A1"/>
        <bgColor indexed="64"/>
      </patternFill>
    </fill>
    <fill>
      <patternFill patternType="solid">
        <fgColor rgb="FFDED8C8"/>
        <bgColor indexed="64"/>
      </patternFill>
    </fill>
    <fill>
      <patternFill patternType="solid">
        <fgColor rgb="FFD7FF7D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E8D8AA"/>
        <bgColor indexed="64"/>
      </patternFill>
    </fill>
    <fill>
      <patternFill patternType="solid">
        <fgColor rgb="FFD1D19B"/>
        <bgColor indexed="64"/>
      </patternFill>
    </fill>
    <fill>
      <patternFill patternType="solid">
        <fgColor rgb="FFE2E1C5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medium"/>
      <bottom style="hair"/>
    </border>
    <border>
      <left style="hair"/>
      <right style="hair"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hair"/>
    </border>
    <border>
      <left style="medium">
        <color rgb="FFFF0000"/>
      </left>
      <right style="medium">
        <color rgb="FFFF0000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 style="medium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medium"/>
      <top style="hair"/>
      <bottom style="hair"/>
    </border>
    <border>
      <left/>
      <right/>
      <top style="hair">
        <color rgb="FFC00000"/>
      </top>
      <bottom/>
    </border>
    <border>
      <left/>
      <right style="hair">
        <color rgb="FFC00000"/>
      </right>
      <top style="hair">
        <color rgb="FFC00000"/>
      </top>
      <bottom/>
    </border>
    <border>
      <left/>
      <right style="hair">
        <color rgb="FFC00000"/>
      </right>
      <top/>
      <bottom/>
    </border>
    <border>
      <left style="thin"/>
      <right style="thin"/>
      <top style="thin"/>
      <bottom style="dotted"/>
    </border>
    <border>
      <left style="thin"/>
      <right/>
      <top style="thin"/>
      <bottom style="dashed"/>
    </border>
    <border>
      <left/>
      <right/>
      <top style="thin"/>
      <bottom/>
    </border>
    <border>
      <left style="thin"/>
      <right style="thin"/>
      <top style="dotted"/>
      <bottom style="dotted"/>
    </border>
    <border>
      <left style="thin"/>
      <right/>
      <top style="dashed"/>
      <bottom style="dashed"/>
    </border>
    <border>
      <left style="thin"/>
      <right style="thin"/>
      <top style="dotted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>
        <color rgb="FF97D700"/>
      </left>
      <right/>
      <top/>
      <bottom style="medium">
        <color rgb="FF97D700"/>
      </bottom>
    </border>
    <border>
      <left style="medium">
        <color theme="1" tint="0.34999001026153564"/>
      </left>
      <right/>
      <top/>
      <bottom/>
    </border>
    <border>
      <left/>
      <right style="medium">
        <color theme="1" tint="0.34999001026153564"/>
      </right>
      <top/>
      <bottom/>
    </border>
    <border>
      <left style="medium">
        <color theme="1" tint="0.34999001026153564"/>
      </left>
      <right/>
      <top/>
      <bottom style="medium"/>
    </border>
    <border>
      <left/>
      <right style="medium">
        <color theme="1" tint="0.34999001026153564"/>
      </right>
      <top/>
      <bottom style="medium"/>
    </border>
    <border>
      <left/>
      <right/>
      <top/>
      <bottom style="medium">
        <color rgb="FF97D700"/>
      </bottom>
    </border>
    <border>
      <left style="hair"/>
      <right style="hair"/>
      <top/>
      <bottom style="medium">
        <color rgb="FF97D700"/>
      </bottom>
    </border>
    <border>
      <left/>
      <right style="thin"/>
      <top/>
      <bottom style="medium">
        <color rgb="FF97D700"/>
      </bottom>
    </border>
    <border>
      <left/>
      <right/>
      <top style="hair">
        <color theme="1" tint="0.34999001026153564"/>
      </top>
      <bottom style="hair">
        <color theme="1" tint="0.34999001026153564"/>
      </bottom>
    </border>
    <border>
      <left style="hair"/>
      <right style="hair"/>
      <top style="hair">
        <color theme="1" tint="0.34999001026153564"/>
      </top>
      <bottom style="hair">
        <color theme="1" tint="0.34999001026153564"/>
      </bottom>
    </border>
    <border>
      <left/>
      <right style="thin"/>
      <top style="hair">
        <color theme="1" tint="0.34999001026153564"/>
      </top>
      <bottom style="hair">
        <color theme="1" tint="0.34999001026153564"/>
      </bottom>
    </border>
    <border>
      <left style="medium">
        <color rgb="FF97D700"/>
      </left>
      <right/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/>
      <bottom/>
    </border>
    <border>
      <left style="medium">
        <color theme="1" tint="0.34999001026153564"/>
      </left>
      <right style="medium">
        <color theme="1" tint="0.34999001026153564"/>
      </right>
      <top/>
      <bottom style="medium"/>
    </border>
    <border>
      <left style="medium">
        <color theme="1" tint="0.34999001026153564"/>
      </left>
      <right style="medium">
        <color theme="1" tint="0.34999001026153564"/>
      </right>
      <top style="medium"/>
      <bottom/>
    </border>
    <border>
      <left style="medium">
        <color rgb="FF97D700"/>
      </left>
      <right/>
      <top/>
      <bottom/>
    </border>
    <border>
      <left style="medium">
        <color rgb="FFEE2737"/>
      </left>
      <right/>
      <top style="medium">
        <color theme="1" tint="0.34999001026153564"/>
      </top>
      <bottom style="hair">
        <color theme="1" tint="0.34999001026153564"/>
      </bottom>
    </border>
    <border>
      <left/>
      <right/>
      <top style="medium">
        <color theme="1" tint="0.34999001026153564"/>
      </top>
      <bottom style="hair">
        <color theme="1" tint="0.34999001026153564"/>
      </bottom>
    </border>
    <border>
      <left style="hair"/>
      <right style="hair"/>
      <top style="medium">
        <color theme="1" tint="0.34999001026153564"/>
      </top>
      <bottom style="hair">
        <color theme="1" tint="0.34999001026153564"/>
      </bottom>
    </border>
    <border>
      <left/>
      <right style="thin"/>
      <top style="medium">
        <color theme="1" tint="0.34999001026153564"/>
      </top>
      <bottom style="hair">
        <color theme="1" tint="0.34999001026153564"/>
      </bottom>
    </border>
    <border>
      <left style="medium">
        <color rgb="FF97D700"/>
      </left>
      <right/>
      <top style="medium">
        <color theme="1" tint="0.34999001026153564"/>
      </top>
      <bottom style="hair">
        <color theme="1" tint="0.34999001026153564"/>
      </bottom>
    </border>
    <border>
      <left/>
      <right/>
      <top style="medium">
        <color theme="1" tint="0.34999001026153564"/>
      </top>
      <bottom/>
    </border>
    <border>
      <left style="medium">
        <color theme="1" tint="0.34999001026153564"/>
      </left>
      <right/>
      <top style="medium">
        <color theme="1" tint="0.34999001026153564"/>
      </top>
      <bottom style="hair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/>
      <top style="hair">
        <color theme="1" tint="0.34999001026153564"/>
      </top>
      <bottom style="hair">
        <color theme="1" tint="0.34999001026153564"/>
      </bottom>
    </border>
    <border>
      <left/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/>
      <top/>
      <bottom style="medium">
        <color rgb="FF97D700"/>
      </bottom>
    </border>
    <border>
      <left/>
      <right style="medium">
        <color theme="1" tint="0.34999001026153564"/>
      </right>
      <top/>
      <bottom style="medium">
        <color rgb="FF97D700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/>
      <bottom style="medium">
        <color rgb="FF97D700"/>
      </bottom>
    </border>
    <border>
      <left style="medium">
        <color theme="1" tint="0.34999001026153564"/>
      </left>
      <right style="medium">
        <color theme="1" tint="0.34999001026153564"/>
      </right>
      <top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/>
      <right style="medium"/>
      <top style="medium"/>
      <bottom style="medium"/>
    </border>
    <border>
      <left style="medium">
        <color rgb="FFEE2737"/>
      </left>
      <right style="medium">
        <color rgb="FFEE2737"/>
      </right>
      <top style="medium">
        <color rgb="FFEE2737"/>
      </top>
      <bottom/>
    </border>
    <border>
      <left style="medium">
        <color rgb="FFEE2737"/>
      </left>
      <right style="medium">
        <color rgb="FFEE2737"/>
      </right>
      <top style="hair">
        <color theme="1" tint="0.34999001026153564"/>
      </top>
      <bottom style="hair">
        <color theme="1" tint="0.34999001026153564"/>
      </bottom>
    </border>
    <border>
      <left style="medium">
        <color rgb="FFEE2737"/>
      </left>
      <right style="medium">
        <color rgb="FFEE2737"/>
      </right>
      <top/>
      <bottom style="medium">
        <color rgb="FFEE2737"/>
      </bottom>
    </border>
    <border>
      <left style="thick">
        <color rgb="FFEE2737"/>
      </left>
      <right style="thick">
        <color rgb="FFEE2737"/>
      </right>
      <top style="thick">
        <color rgb="FFEE2737"/>
      </top>
      <bottom style="thick">
        <color rgb="FFEE2737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/>
      <right/>
      <top style="medium"/>
      <bottom style="medium"/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/>
      <right style="medium"/>
      <top style="hair">
        <color rgb="FFC00000"/>
      </top>
      <bottom/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2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20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Fill="1" applyProtection="1"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Protection="1">
      <protection/>
    </xf>
    <xf numFmtId="0" fontId="11" fillId="0" borderId="0" xfId="0" applyFont="1" applyFill="1" applyProtection="1"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2" xfId="0" applyFont="1" applyFill="1" applyBorder="1" applyAlignment="1" applyProtection="1">
      <alignment wrapText="1"/>
      <protection/>
    </xf>
    <xf numFmtId="0" fontId="10" fillId="0" borderId="3" xfId="0" applyFont="1" applyFill="1" applyBorder="1" applyAlignment="1" applyProtection="1">
      <alignment horizontal="center" wrapText="1"/>
      <protection/>
    </xf>
    <xf numFmtId="0" fontId="0" fillId="0" borderId="3" xfId="0" applyFont="1" applyFill="1" applyBorder="1" applyAlignment="1" applyProtection="1">
      <alignment wrapText="1"/>
      <protection/>
    </xf>
    <xf numFmtId="0" fontId="11" fillId="0" borderId="3" xfId="0" applyFont="1" applyFill="1" applyBorder="1" applyAlignment="1" applyProtection="1">
      <alignment horizontal="center" wrapText="1"/>
      <protection/>
    </xf>
    <xf numFmtId="0" fontId="2" fillId="0" borderId="3" xfId="0" applyFont="1" applyFill="1" applyBorder="1" applyAlignment="1" applyProtection="1">
      <alignment horizontal="center" wrapText="1"/>
      <protection/>
    </xf>
    <xf numFmtId="0" fontId="2" fillId="0" borderId="4" xfId="0" applyFont="1" applyFill="1" applyBorder="1" applyAlignment="1" applyProtection="1">
      <alignment wrapText="1"/>
      <protection/>
    </xf>
    <xf numFmtId="0" fontId="0" fillId="0" borderId="5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Protection="1">
      <protection/>
    </xf>
    <xf numFmtId="0" fontId="2" fillId="0" borderId="6" xfId="0" applyFont="1" applyFill="1" applyBorder="1" applyProtection="1">
      <protection/>
    </xf>
    <xf numFmtId="0" fontId="9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indent="1"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9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Protection="1">
      <protection/>
    </xf>
    <xf numFmtId="2" fontId="16" fillId="0" borderId="0" xfId="0" applyNumberFormat="1" applyFont="1" applyFill="1" applyBorder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Protection="1"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Protection="1">
      <protection/>
    </xf>
    <xf numFmtId="0" fontId="2" fillId="0" borderId="11" xfId="0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Protection="1">
      <protection/>
    </xf>
    <xf numFmtId="2" fontId="19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Protection="1">
      <protection/>
    </xf>
    <xf numFmtId="2" fontId="2" fillId="0" borderId="0" xfId="0" applyNumberFormat="1" applyFont="1" applyFill="1" applyProtection="1">
      <protection/>
    </xf>
    <xf numFmtId="0" fontId="2" fillId="0" borderId="0" xfId="0" applyFont="1" applyFill="1" applyAlignment="1" applyProtection="1">
      <alignment horizontal="right"/>
      <protection/>
    </xf>
    <xf numFmtId="2" fontId="20" fillId="0" borderId="1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Protection="1">
      <protection/>
    </xf>
    <xf numFmtId="2" fontId="18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2" fontId="10" fillId="0" borderId="3" xfId="0" applyNumberFormat="1" applyFont="1" applyFill="1" applyBorder="1" applyAlignment="1" applyProtection="1">
      <alignment horizontal="center" wrapText="1"/>
      <protection/>
    </xf>
    <xf numFmtId="0" fontId="0" fillId="3" borderId="0" xfId="0" applyFont="1" applyFill="1" applyProtection="1">
      <protection/>
    </xf>
    <xf numFmtId="0" fontId="10" fillId="3" borderId="0" xfId="0" applyFont="1" applyFill="1" applyAlignment="1" applyProtection="1">
      <alignment horizontal="center"/>
      <protection/>
    </xf>
    <xf numFmtId="0" fontId="11" fillId="3" borderId="0" xfId="0" applyFont="1" applyFill="1" applyAlignment="1" applyProtection="1">
      <alignment horizontal="center"/>
      <protection/>
    </xf>
    <xf numFmtId="2" fontId="1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0" fontId="2" fillId="3" borderId="0" xfId="0" applyFont="1" applyFill="1" applyProtection="1">
      <protection/>
    </xf>
    <xf numFmtId="0" fontId="22" fillId="3" borderId="0" xfId="0" applyFont="1" applyFill="1" applyAlignment="1" applyProtection="1">
      <alignment horizontal="left"/>
      <protection/>
    </xf>
    <xf numFmtId="0" fontId="11" fillId="3" borderId="0" xfId="0" applyFont="1" applyFill="1" applyProtection="1">
      <protection/>
    </xf>
    <xf numFmtId="0" fontId="9" fillId="3" borderId="0" xfId="0" applyFont="1" applyFill="1" applyProtection="1">
      <protection/>
    </xf>
    <xf numFmtId="0" fontId="12" fillId="0" borderId="0" xfId="30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2" fontId="13" fillId="0" borderId="0" xfId="0" applyNumberFormat="1" applyFont="1" applyFill="1" applyAlignment="1" applyProtection="1">
      <alignment horizontal="center"/>
      <protection/>
    </xf>
    <xf numFmtId="1" fontId="0" fillId="0" borderId="4" xfId="0" applyNumberFormat="1" applyFont="1" applyFill="1" applyBorder="1" applyAlignment="1" applyProtection="1">
      <alignment horizontal="left" indent="1"/>
      <protection/>
    </xf>
    <xf numFmtId="1" fontId="0" fillId="0" borderId="6" xfId="0" applyNumberFormat="1" applyFont="1" applyFill="1" applyBorder="1" applyAlignment="1" applyProtection="1">
      <alignment horizontal="left" indent="1"/>
      <protection/>
    </xf>
    <xf numFmtId="0" fontId="0" fillId="0" borderId="12" xfId="0" applyFont="1" applyFill="1" applyBorder="1" applyProtection="1"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Protection="1">
      <protection/>
    </xf>
    <xf numFmtId="2" fontId="0" fillId="3" borderId="5" xfId="0" applyNumberFormat="1" applyFont="1" applyFill="1" applyBorder="1" applyAlignment="1" applyProtection="1">
      <alignment horizontal="center" vertical="center"/>
      <protection/>
    </xf>
    <xf numFmtId="165" fontId="0" fillId="3" borderId="6" xfId="0" applyNumberFormat="1" applyFont="1" applyFill="1" applyBorder="1" applyAlignment="1" applyProtection="1">
      <alignment horizontal="center" vertical="center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Protection="1">
      <protection/>
    </xf>
    <xf numFmtId="165" fontId="2" fillId="3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2" fillId="0" borderId="14" xfId="0" applyFont="1" applyFill="1" applyBorder="1" applyProtection="1">
      <protection/>
    </xf>
    <xf numFmtId="1" fontId="17" fillId="0" borderId="15" xfId="0" applyNumberFormat="1" applyFont="1" applyFill="1" applyBorder="1" applyAlignment="1" applyProtection="1">
      <alignment horizontal="left" indent="2"/>
      <protection/>
    </xf>
    <xf numFmtId="0" fontId="0" fillId="4" borderId="5" xfId="0" applyFont="1" applyFill="1" applyBorder="1" applyProtection="1">
      <protection/>
    </xf>
    <xf numFmtId="0" fontId="11" fillId="4" borderId="0" xfId="0" applyFont="1" applyFill="1" applyBorder="1" applyAlignment="1" applyProtection="1">
      <alignment horizontal="center"/>
      <protection/>
    </xf>
    <xf numFmtId="0" fontId="2" fillId="4" borderId="0" xfId="0" applyFont="1" applyFill="1" applyBorder="1" applyProtection="1">
      <protection/>
    </xf>
    <xf numFmtId="0" fontId="18" fillId="4" borderId="0" xfId="0" applyFont="1" applyFill="1" applyBorder="1" applyAlignment="1" applyProtection="1">
      <alignment horizontal="center"/>
      <protection/>
    </xf>
    <xf numFmtId="0" fontId="11" fillId="4" borderId="0" xfId="0" applyFont="1" applyFill="1" applyBorder="1" applyProtection="1">
      <protection/>
    </xf>
    <xf numFmtId="2" fontId="16" fillId="4" borderId="0" xfId="0" applyNumberFormat="1" applyFont="1" applyFill="1" applyBorder="1" applyAlignment="1" applyProtection="1">
      <alignment horizontal="right"/>
      <protection/>
    </xf>
    <xf numFmtId="2" fontId="16" fillId="4" borderId="0" xfId="0" applyNumberFormat="1" applyFont="1" applyFill="1" applyBorder="1" applyAlignment="1" applyProtection="1">
      <alignment horizontal="center"/>
      <protection/>
    </xf>
    <xf numFmtId="2" fontId="9" fillId="4" borderId="0" xfId="0" applyNumberFormat="1" applyFont="1" applyFill="1" applyBorder="1" applyAlignment="1" applyProtection="1">
      <alignment horizontal="center"/>
      <protection/>
    </xf>
    <xf numFmtId="0" fontId="2" fillId="4" borderId="10" xfId="0" applyFont="1" applyFill="1" applyBorder="1" applyProtection="1">
      <protection/>
    </xf>
    <xf numFmtId="0" fontId="10" fillId="4" borderId="11" xfId="0" applyFont="1" applyFill="1" applyBorder="1" applyAlignment="1" applyProtection="1">
      <alignment horizontal="center"/>
      <protection/>
    </xf>
    <xf numFmtId="0" fontId="2" fillId="4" borderId="11" xfId="0" applyFont="1" applyFill="1" applyBorder="1" applyProtection="1">
      <protection/>
    </xf>
    <xf numFmtId="0" fontId="2" fillId="4" borderId="11" xfId="0" applyFont="1" applyFill="1" applyBorder="1" applyAlignment="1" applyProtection="1">
      <alignment horizontal="center"/>
      <protection/>
    </xf>
    <xf numFmtId="2" fontId="2" fillId="4" borderId="11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6" fontId="17" fillId="5" borderId="16" xfId="0" applyNumberFormat="1" applyFont="1" applyFill="1" applyBorder="1" applyAlignment="1" applyProtection="1">
      <alignment horizontal="center" vertical="center"/>
      <protection/>
    </xf>
    <xf numFmtId="166" fontId="17" fillId="5" borderId="17" xfId="0" applyNumberFormat="1" applyFont="1" applyFill="1" applyBorder="1" applyAlignment="1" applyProtection="1">
      <alignment horizontal="center" vertical="center"/>
      <protection/>
    </xf>
    <xf numFmtId="4" fontId="17" fillId="6" borderId="16" xfId="0" applyNumberFormat="1" applyFont="1" applyFill="1" applyBorder="1" applyAlignment="1" applyProtection="1">
      <alignment horizontal="center" vertical="center"/>
      <protection/>
    </xf>
    <xf numFmtId="4" fontId="17" fillId="6" borderId="17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Protection="1">
      <protection/>
    </xf>
    <xf numFmtId="2" fontId="15" fillId="0" borderId="13" xfId="0" applyNumberFormat="1" applyFont="1" applyFill="1" applyBorder="1" applyAlignment="1" applyProtection="1">
      <alignment horizontal="center" vertical="center"/>
      <protection/>
    </xf>
    <xf numFmtId="0" fontId="14" fillId="7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5" fontId="38" fillId="0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2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Font="1" applyFill="1" applyBorder="1" applyAlignment="1" applyProtection="1">
      <alignment horizontal="center"/>
      <protection/>
    </xf>
    <xf numFmtId="2" fontId="25" fillId="0" borderId="18" xfId="30" applyNumberFormat="1" applyFont="1" applyFill="1" applyBorder="1" applyAlignment="1" applyProtection="1">
      <alignment horizontal="center" vertical="center"/>
      <protection/>
    </xf>
    <xf numFmtId="164" fontId="2" fillId="0" borderId="19" xfId="0" applyNumberFormat="1" applyFont="1" applyFill="1" applyBorder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0" fontId="0" fillId="0" borderId="2" xfId="0" applyFont="1" applyFill="1" applyBorder="1" applyProtection="1">
      <protection/>
    </xf>
    <xf numFmtId="0" fontId="11" fillId="0" borderId="20" xfId="0" applyFont="1" applyFill="1" applyBorder="1" applyAlignment="1" applyProtection="1">
      <alignment horizontal="center"/>
      <protection/>
    </xf>
    <xf numFmtId="2" fontId="25" fillId="0" borderId="21" xfId="30" applyNumberFormat="1" applyFont="1" applyFill="1" applyBorder="1" applyAlignment="1" applyProtection="1">
      <alignment horizontal="center" vertical="center"/>
      <protection/>
    </xf>
    <xf numFmtId="164" fontId="2" fillId="0" borderId="22" xfId="0" applyNumberFormat="1" applyFont="1" applyFill="1" applyBorder="1" applyAlignment="1" applyProtection="1">
      <alignment horizontal="center"/>
      <protection/>
    </xf>
    <xf numFmtId="164" fontId="2" fillId="0" borderId="20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Protection="1">
      <protection/>
    </xf>
    <xf numFmtId="1" fontId="17" fillId="0" borderId="23" xfId="0" applyNumberFormat="1" applyFont="1" applyFill="1" applyBorder="1" applyAlignment="1" applyProtection="1">
      <alignment horizontal="left" indent="2"/>
      <protection/>
    </xf>
    <xf numFmtId="0" fontId="0" fillId="0" borderId="10" xfId="0" applyFont="1" applyFill="1" applyBorder="1" applyProtection="1">
      <protection/>
    </xf>
    <xf numFmtId="0" fontId="11" fillId="0" borderId="24" xfId="0" applyFont="1" applyFill="1" applyBorder="1" applyAlignment="1" applyProtection="1">
      <alignment horizontal="center"/>
      <protection/>
    </xf>
    <xf numFmtId="2" fontId="25" fillId="0" borderId="25" xfId="30" applyNumberFormat="1" applyFont="1" applyFill="1" applyBorder="1" applyAlignment="1" applyProtection="1">
      <alignment horizontal="center" vertical="center"/>
      <protection/>
    </xf>
    <xf numFmtId="164" fontId="2" fillId="0" borderId="26" xfId="0" applyNumberFormat="1" applyFont="1" applyFill="1" applyBorder="1" applyAlignment="1" applyProtection="1">
      <alignment horizontal="center"/>
      <protection/>
    </xf>
    <xf numFmtId="164" fontId="2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Font="1" applyFill="1" applyBorder="1" applyProtection="1">
      <protection/>
    </xf>
    <xf numFmtId="1" fontId="17" fillId="0" borderId="27" xfId="0" applyNumberFormat="1" applyFont="1" applyFill="1" applyBorder="1" applyAlignment="1" applyProtection="1">
      <alignment horizontal="left" indent="2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1" fillId="5" borderId="28" xfId="0" applyFont="1" applyFill="1" applyBorder="1" applyAlignment="1" applyProtection="1">
      <alignment horizontal="center" vertical="center" wrapText="1"/>
      <protection/>
    </xf>
    <xf numFmtId="0" fontId="41" fillId="6" borderId="28" xfId="0" applyFont="1" applyFill="1" applyBorder="1" applyAlignment="1" applyProtection="1">
      <alignment horizontal="center" vertical="center" wrapText="1"/>
      <protection/>
    </xf>
    <xf numFmtId="2" fontId="36" fillId="8" borderId="29" xfId="30" applyNumberFormat="1" applyFont="1" applyFill="1" applyBorder="1" applyAlignment="1" applyProtection="1">
      <alignment horizontal="center" vertical="center"/>
      <protection locked="0"/>
    </xf>
    <xf numFmtId="2" fontId="36" fillId="8" borderId="30" xfId="30" applyNumberFormat="1" applyFont="1" applyFill="1" applyBorder="1" applyAlignment="1" applyProtection="1">
      <alignment horizontal="center" vertical="center"/>
      <protection locked="0"/>
    </xf>
    <xf numFmtId="2" fontId="36" fillId="8" borderId="31" xfId="30" applyNumberFormat="1" applyFont="1" applyFill="1" applyBorder="1" applyAlignment="1" applyProtection="1">
      <alignment horizontal="center" vertical="center"/>
      <protection locked="0"/>
    </xf>
    <xf numFmtId="2" fontId="40" fillId="8" borderId="32" xfId="0" applyNumberFormat="1" applyFont="1" applyFill="1" applyBorder="1" applyAlignment="1" applyProtection="1">
      <alignment horizontal="center" vertical="center" shrinkToFit="1"/>
      <protection locked="0"/>
    </xf>
    <xf numFmtId="2" fontId="19" fillId="3" borderId="0" xfId="0" applyNumberFormat="1" applyFont="1" applyFill="1" applyAlignment="1" applyProtection="1">
      <alignment horizontal="center"/>
      <protection/>
    </xf>
    <xf numFmtId="2" fontId="2" fillId="3" borderId="0" xfId="0" applyNumberFormat="1" applyFont="1" applyFill="1" applyProtection="1">
      <protection/>
    </xf>
    <xf numFmtId="2" fontId="0" fillId="3" borderId="0" xfId="0" applyNumberFormat="1" applyFont="1" applyFill="1" applyProtection="1">
      <protection/>
    </xf>
    <xf numFmtId="2" fontId="0" fillId="5" borderId="28" xfId="0" applyNumberFormat="1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5" borderId="0" xfId="0" applyFont="1" applyFill="1" applyProtection="1">
      <protection/>
    </xf>
    <xf numFmtId="2" fontId="0" fillId="6" borderId="28" xfId="0" applyNumberFormat="1" applyFont="1" applyFill="1" applyBorder="1" applyAlignment="1" applyProtection="1">
      <alignment horizontal="center"/>
      <protection/>
    </xf>
    <xf numFmtId="0" fontId="0" fillId="6" borderId="17" xfId="0" applyFont="1" applyFill="1" applyBorder="1" applyAlignment="1" applyProtection="1">
      <alignment horizontal="center"/>
      <protection/>
    </xf>
    <xf numFmtId="0" fontId="0" fillId="6" borderId="0" xfId="0" applyFont="1" applyFill="1" applyProtection="1">
      <protection/>
    </xf>
    <xf numFmtId="0" fontId="44" fillId="9" borderId="3" xfId="0" applyFont="1" applyFill="1" applyBorder="1" applyAlignment="1" applyProtection="1">
      <alignment horizontal="center" vertical="center" wrapText="1"/>
      <protection/>
    </xf>
    <xf numFmtId="0" fontId="44" fillId="9" borderId="11" xfId="0" applyFont="1" applyFill="1" applyBorder="1" applyAlignment="1" applyProtection="1">
      <alignment horizontal="center" vertical="center" wrapText="1"/>
      <protection/>
    </xf>
    <xf numFmtId="0" fontId="44" fillId="9" borderId="33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2" fontId="51" fillId="0" borderId="0" xfId="0" applyNumberFormat="1" applyFont="1" applyFill="1" applyBorder="1" applyAlignment="1" applyProtection="1">
      <alignment horizontal="left" vertical="center" textRotation="180" wrapText="1"/>
      <protection/>
    </xf>
    <xf numFmtId="167" fontId="53" fillId="0" borderId="0" xfId="0" applyNumberFormat="1" applyFont="1" applyFill="1" applyAlignment="1" applyProtection="1">
      <alignment/>
      <protection/>
    </xf>
    <xf numFmtId="0" fontId="28" fillId="0" borderId="34" xfId="0" applyFont="1" applyFill="1" applyBorder="1" applyAlignment="1" applyProtection="1">
      <alignment horizontal="center"/>
      <protection/>
    </xf>
    <xf numFmtId="0" fontId="37" fillId="0" borderId="34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left" vertical="center"/>
      <protection/>
    </xf>
    <xf numFmtId="2" fontId="2" fillId="0" borderId="7" xfId="0" applyNumberFormat="1" applyFont="1" applyFill="1" applyBorder="1" applyAlignment="1" applyProtection="1">
      <alignment horizontal="center"/>
      <protection/>
    </xf>
    <xf numFmtId="2" fontId="55" fillId="0" borderId="7" xfId="0" applyNumberFormat="1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55" fillId="0" borderId="0" xfId="0" applyFont="1" applyFill="1" applyBorder="1" applyAlignment="1" applyProtection="1">
      <alignment horizontal="right"/>
      <protection/>
    </xf>
    <xf numFmtId="0" fontId="55" fillId="0" borderId="0" xfId="0" applyFont="1" applyFill="1" applyBorder="1" applyProtection="1">
      <protection/>
    </xf>
    <xf numFmtId="0" fontId="55" fillId="0" borderId="6" xfId="0" applyFont="1" applyFill="1" applyBorder="1" applyProtection="1">
      <protection/>
    </xf>
    <xf numFmtId="0" fontId="55" fillId="0" borderId="7" xfId="0" applyFont="1" applyFill="1" applyBorder="1" applyAlignment="1" applyProtection="1">
      <alignment horizontal="center"/>
      <protection/>
    </xf>
    <xf numFmtId="164" fontId="55" fillId="0" borderId="8" xfId="0" applyNumberFormat="1" applyFont="1" applyFill="1" applyBorder="1" applyAlignment="1" applyProtection="1">
      <alignment horizontal="center"/>
      <protection/>
    </xf>
    <xf numFmtId="164" fontId="55" fillId="0" borderId="0" xfId="0" applyNumberFormat="1" applyFont="1" applyFill="1" applyBorder="1" applyAlignment="1" applyProtection="1">
      <alignment horizontal="center"/>
      <protection/>
    </xf>
    <xf numFmtId="164" fontId="55" fillId="0" borderId="9" xfId="0" applyNumberFormat="1" applyFont="1" applyFill="1" applyBorder="1" applyAlignment="1" applyProtection="1">
      <alignment horizontal="center"/>
      <protection/>
    </xf>
    <xf numFmtId="165" fontId="57" fillId="10" borderId="1" xfId="0" applyNumberFormat="1" applyFont="1" applyFill="1" applyBorder="1" applyAlignment="1" applyProtection="1">
      <alignment horizontal="center"/>
      <protection/>
    </xf>
    <xf numFmtId="2" fontId="57" fillId="3" borderId="37" xfId="30" applyNumberFormat="1" applyFont="1" applyFill="1" applyBorder="1" applyAlignment="1" applyProtection="1">
      <alignment horizontal="center"/>
      <protection/>
    </xf>
    <xf numFmtId="0" fontId="55" fillId="0" borderId="38" xfId="0" applyFont="1" applyFill="1" applyBorder="1" applyProtection="1">
      <protection/>
    </xf>
    <xf numFmtId="0" fontId="55" fillId="0" borderId="39" xfId="0" applyFont="1" applyFill="1" applyBorder="1" applyAlignment="1" applyProtection="1">
      <alignment horizontal="center"/>
      <protection/>
    </xf>
    <xf numFmtId="2" fontId="58" fillId="3" borderId="37" xfId="30" applyNumberFormat="1" applyFont="1" applyFill="1" applyBorder="1" applyAlignment="1" applyProtection="1">
      <alignment horizontal="center"/>
      <protection/>
    </xf>
    <xf numFmtId="2" fontId="57" fillId="3" borderId="40" xfId="30" applyNumberFormat="1" applyFont="1" applyFill="1" applyBorder="1" applyAlignment="1" applyProtection="1">
      <alignment horizontal="center"/>
      <protection/>
    </xf>
    <xf numFmtId="0" fontId="55" fillId="0" borderId="41" xfId="0" applyFont="1" applyFill="1" applyBorder="1" applyProtection="1">
      <protection/>
    </xf>
    <xf numFmtId="2" fontId="58" fillId="3" borderId="40" xfId="30" applyNumberFormat="1" applyFont="1" applyFill="1" applyBorder="1" applyAlignment="1" applyProtection="1">
      <alignment horizontal="center"/>
      <protection/>
    </xf>
    <xf numFmtId="2" fontId="57" fillId="3" borderId="42" xfId="30" applyNumberFormat="1" applyFont="1" applyFill="1" applyBorder="1" applyAlignment="1" applyProtection="1">
      <alignment horizontal="center"/>
      <protection/>
    </xf>
    <xf numFmtId="0" fontId="55" fillId="0" borderId="43" xfId="0" applyFont="1" applyFill="1" applyBorder="1" applyProtection="1">
      <protection/>
    </xf>
    <xf numFmtId="0" fontId="55" fillId="0" borderId="43" xfId="0" applyFont="1" applyFill="1" applyBorder="1" applyAlignment="1" applyProtection="1">
      <alignment horizontal="center"/>
      <protection/>
    </xf>
    <xf numFmtId="2" fontId="58" fillId="3" borderId="42" xfId="30" applyNumberFormat="1" applyFont="1" applyFill="1" applyBorder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2" xfId="0" applyFont="1" applyFill="1" applyBorder="1" applyAlignment="1" applyProtection="1">
      <alignment wrapText="1"/>
      <protection/>
    </xf>
    <xf numFmtId="0" fontId="2" fillId="0" borderId="3" xfId="0" applyFont="1" applyFill="1" applyBorder="1" applyAlignment="1" applyProtection="1">
      <alignment wrapText="1"/>
      <protection/>
    </xf>
    <xf numFmtId="2" fontId="2" fillId="0" borderId="3" xfId="0" applyNumberFormat="1" applyFont="1" applyFill="1" applyBorder="1" applyAlignment="1" applyProtection="1">
      <alignment horizontal="center" wrapText="1"/>
      <protection/>
    </xf>
    <xf numFmtId="0" fontId="2" fillId="0" borderId="5" xfId="0" applyFont="1" applyFill="1" applyBorder="1" applyProtection="1">
      <protection/>
    </xf>
    <xf numFmtId="165" fontId="59" fillId="10" borderId="1" xfId="0" applyNumberFormat="1" applyFont="1" applyFill="1" applyBorder="1" applyAlignment="1" applyProtection="1">
      <alignment horizontal="center"/>
      <protection/>
    </xf>
    <xf numFmtId="2" fontId="59" fillId="3" borderId="37" xfId="30" applyNumberFormat="1" applyFont="1" applyFill="1" applyBorder="1" applyAlignment="1" applyProtection="1">
      <alignment horizontal="center"/>
      <protection/>
    </xf>
    <xf numFmtId="0" fontId="2" fillId="0" borderId="38" xfId="0" applyFont="1" applyFill="1" applyBorder="1" applyProtection="1">
      <protection/>
    </xf>
    <xf numFmtId="0" fontId="2" fillId="0" borderId="39" xfId="0" applyFont="1" applyFill="1" applyBorder="1" applyAlignment="1" applyProtection="1">
      <alignment horizontal="center"/>
      <protection/>
    </xf>
    <xf numFmtId="2" fontId="60" fillId="3" borderId="37" xfId="30" applyNumberFormat="1" applyFont="1" applyFill="1" applyBorder="1" applyAlignment="1" applyProtection="1">
      <alignment horizontal="center"/>
      <protection/>
    </xf>
    <xf numFmtId="2" fontId="59" fillId="3" borderId="40" xfId="30" applyNumberFormat="1" applyFont="1" applyFill="1" applyBorder="1" applyAlignment="1" applyProtection="1">
      <alignment horizontal="center"/>
      <protection/>
    </xf>
    <xf numFmtId="0" fontId="2" fillId="0" borderId="41" xfId="0" applyFont="1" applyFill="1" applyBorder="1" applyProtection="1">
      <protection/>
    </xf>
    <xf numFmtId="2" fontId="60" fillId="3" borderId="40" xfId="30" applyNumberFormat="1" applyFont="1" applyFill="1" applyBorder="1" applyAlignment="1" applyProtection="1">
      <alignment horizontal="center"/>
      <protection/>
    </xf>
    <xf numFmtId="2" fontId="59" fillId="3" borderId="42" xfId="30" applyNumberFormat="1" applyFont="1" applyFill="1" applyBorder="1" applyAlignment="1" applyProtection="1">
      <alignment horizontal="center"/>
      <protection/>
    </xf>
    <xf numFmtId="0" fontId="2" fillId="0" borderId="43" xfId="0" applyFont="1" applyFill="1" applyBorder="1" applyProtection="1">
      <protection/>
    </xf>
    <xf numFmtId="0" fontId="2" fillId="0" borderId="43" xfId="0" applyFont="1" applyFill="1" applyBorder="1" applyAlignment="1" applyProtection="1">
      <alignment horizontal="center"/>
      <protection/>
    </xf>
    <xf numFmtId="2" fontId="60" fillId="3" borderId="42" xfId="30" applyNumberFormat="1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2" fontId="61" fillId="0" borderId="0" xfId="0" applyNumberFormat="1" applyFont="1" applyFill="1" applyBorder="1" applyAlignment="1" applyProtection="1">
      <alignment horizontal="right"/>
      <protection/>
    </xf>
    <xf numFmtId="2" fontId="61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 horizontal="center"/>
      <protection/>
    </xf>
    <xf numFmtId="1" fontId="17" fillId="0" borderId="11" xfId="0" applyNumberFormat="1" applyFont="1" applyFill="1" applyBorder="1" applyAlignment="1" applyProtection="1">
      <alignment horizontal="left" indent="2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2" fontId="15" fillId="0" borderId="44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left" indent="1"/>
      <protection/>
    </xf>
    <xf numFmtId="0" fontId="62" fillId="9" borderId="45" xfId="0" applyFont="1" applyFill="1" applyBorder="1" applyAlignment="1" applyProtection="1">
      <alignment horizontal="center" vertical="center" wrapText="1"/>
      <protection/>
    </xf>
    <xf numFmtId="0" fontId="71" fillId="0" borderId="20" xfId="0" applyFont="1" applyFill="1" applyBorder="1" applyAlignment="1" applyProtection="1">
      <alignment horizontal="left" vertical="center"/>
      <protection/>
    </xf>
    <xf numFmtId="0" fontId="71" fillId="0" borderId="14" xfId="0" applyFont="1" applyFill="1" applyBorder="1" applyAlignment="1" applyProtection="1">
      <alignment horizontal="left" vertical="center"/>
      <protection/>
    </xf>
    <xf numFmtId="0" fontId="71" fillId="0" borderId="24" xfId="0" applyFont="1" applyFill="1" applyBorder="1" applyAlignment="1" applyProtection="1">
      <alignment horizontal="left" vertical="center"/>
      <protection/>
    </xf>
    <xf numFmtId="0" fontId="2" fillId="11" borderId="0" xfId="0" applyFont="1" applyFill="1" applyBorder="1" applyProtection="1">
      <protection/>
    </xf>
    <xf numFmtId="0" fontId="2" fillId="11" borderId="11" xfId="0" applyFont="1" applyFill="1" applyBorder="1" applyProtection="1">
      <protection/>
    </xf>
    <xf numFmtId="2" fontId="0" fillId="11" borderId="46" xfId="0" applyNumberFormat="1" applyFont="1" applyFill="1" applyBorder="1" applyAlignment="1" applyProtection="1">
      <alignment horizontal="center" vertical="center"/>
      <protection/>
    </xf>
    <xf numFmtId="165" fontId="0" fillId="11" borderId="47" xfId="0" applyNumberFormat="1" applyFont="1" applyFill="1" applyBorder="1" applyAlignment="1" applyProtection="1">
      <alignment horizontal="center" vertical="center"/>
      <protection/>
    </xf>
    <xf numFmtId="2" fontId="2" fillId="11" borderId="48" xfId="0" applyNumberFormat="1" applyFont="1" applyFill="1" applyBorder="1" applyAlignment="1" applyProtection="1">
      <alignment horizontal="center" vertical="center"/>
      <protection/>
    </xf>
    <xf numFmtId="165" fontId="2" fillId="11" borderId="49" xfId="0" applyNumberFormat="1" applyFont="1" applyFill="1" applyBorder="1" applyAlignment="1" applyProtection="1">
      <alignment horizontal="center" vertical="center"/>
      <protection/>
    </xf>
    <xf numFmtId="2" fontId="0" fillId="11" borderId="46" xfId="0" applyNumberFormat="1" applyFont="1" applyFill="1" applyBorder="1" applyAlignment="1" applyProtection="1">
      <alignment horizontal="center"/>
      <protection/>
    </xf>
    <xf numFmtId="2" fontId="0" fillId="11" borderId="47" xfId="0" applyNumberFormat="1" applyFont="1" applyFill="1" applyBorder="1" applyAlignment="1" applyProtection="1">
      <alignment horizontal="center"/>
      <protection/>
    </xf>
    <xf numFmtId="2" fontId="2" fillId="11" borderId="46" xfId="0" applyNumberFormat="1" applyFont="1" applyFill="1" applyBorder="1" applyProtection="1">
      <protection/>
    </xf>
    <xf numFmtId="2" fontId="2" fillId="11" borderId="47" xfId="0" applyNumberFormat="1" applyFont="1" applyFill="1" applyBorder="1" applyProtection="1">
      <protection/>
    </xf>
    <xf numFmtId="2" fontId="0" fillId="11" borderId="46" xfId="0" applyNumberFormat="1" applyFont="1" applyFill="1" applyBorder="1" applyProtection="1">
      <protection/>
    </xf>
    <xf numFmtId="0" fontId="0" fillId="11" borderId="0" xfId="0" applyFont="1" applyFill="1" applyBorder="1" applyProtection="1">
      <protection/>
    </xf>
    <xf numFmtId="2" fontId="0" fillId="11" borderId="47" xfId="0" applyNumberFormat="1" applyFont="1" applyFill="1" applyBorder="1" applyProtection="1">
      <protection/>
    </xf>
    <xf numFmtId="0" fontId="17" fillId="0" borderId="50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center"/>
      <protection/>
    </xf>
    <xf numFmtId="2" fontId="25" fillId="0" borderId="51" xfId="30" applyNumberFormat="1" applyFont="1" applyFill="1" applyBorder="1" applyAlignment="1" applyProtection="1">
      <alignment horizontal="center" vertical="center"/>
      <protection/>
    </xf>
    <xf numFmtId="164" fontId="2" fillId="0" borderId="52" xfId="0" applyNumberFormat="1" applyFont="1" applyFill="1" applyBorder="1" applyAlignment="1" applyProtection="1">
      <alignment horizontal="center"/>
      <protection/>
    </xf>
    <xf numFmtId="164" fontId="2" fillId="0" borderId="50" xfId="0" applyNumberFormat="1" applyFont="1" applyFill="1" applyBorder="1" applyAlignment="1" applyProtection="1">
      <alignment horizontal="center"/>
      <protection/>
    </xf>
    <xf numFmtId="0" fontId="2" fillId="0" borderId="50" xfId="0" applyFont="1" applyFill="1" applyBorder="1" applyProtection="1">
      <protection/>
    </xf>
    <xf numFmtId="0" fontId="17" fillId="0" borderId="53" xfId="0" applyFont="1" applyFill="1" applyBorder="1" applyAlignment="1" applyProtection="1">
      <alignment horizontal="left" vertical="center"/>
      <protection/>
    </xf>
    <xf numFmtId="0" fontId="2" fillId="0" borderId="53" xfId="0" applyFont="1" applyFill="1" applyBorder="1" applyAlignment="1" applyProtection="1">
      <alignment horizontal="center"/>
      <protection/>
    </xf>
    <xf numFmtId="2" fontId="25" fillId="0" borderId="54" xfId="30" applyNumberFormat="1" applyFont="1" applyFill="1" applyBorder="1" applyAlignment="1" applyProtection="1">
      <alignment horizontal="center" vertical="center"/>
      <protection/>
    </xf>
    <xf numFmtId="164" fontId="2" fillId="0" borderId="55" xfId="0" applyNumberFormat="1" applyFont="1" applyFill="1" applyBorder="1" applyAlignment="1" applyProtection="1">
      <alignment horizontal="center"/>
      <protection/>
    </xf>
    <xf numFmtId="164" fontId="2" fillId="0" borderId="53" xfId="0" applyNumberFormat="1" applyFont="1" applyFill="1" applyBorder="1" applyAlignment="1" applyProtection="1">
      <alignment horizontal="center"/>
      <protection/>
    </xf>
    <xf numFmtId="0" fontId="2" fillId="0" borderId="53" xfId="0" applyFont="1" applyFill="1" applyBorder="1" applyProtection="1">
      <protection/>
    </xf>
    <xf numFmtId="1" fontId="17" fillId="0" borderId="53" xfId="0" applyNumberFormat="1" applyFont="1" applyFill="1" applyBorder="1" applyAlignment="1" applyProtection="1">
      <alignment horizontal="left" indent="2"/>
      <protection/>
    </xf>
    <xf numFmtId="0" fontId="44" fillId="9" borderId="56" xfId="0" applyFont="1" applyFill="1" applyBorder="1" applyAlignment="1" applyProtection="1">
      <alignment horizontal="center" vertical="center" wrapText="1"/>
      <protection/>
    </xf>
    <xf numFmtId="0" fontId="44" fillId="9" borderId="53" xfId="0" applyFont="1" applyFill="1" applyBorder="1" applyAlignment="1" applyProtection="1">
      <alignment horizontal="center" vertical="center" wrapText="1"/>
      <protection/>
    </xf>
    <xf numFmtId="0" fontId="62" fillId="9" borderId="50" xfId="0" applyFont="1" applyFill="1" applyBorder="1" applyAlignment="1" applyProtection="1">
      <alignment horizontal="center" vertical="center" wrapText="1"/>
      <protection/>
    </xf>
    <xf numFmtId="0" fontId="41" fillId="12" borderId="57" xfId="0" applyFont="1" applyFill="1" applyBorder="1" applyAlignment="1" applyProtection="1">
      <alignment horizontal="center" vertical="center" wrapText="1"/>
      <protection/>
    </xf>
    <xf numFmtId="166" fontId="17" fillId="12" borderId="58" xfId="0" applyNumberFormat="1" applyFont="1" applyFill="1" applyBorder="1" applyAlignment="1" applyProtection="1">
      <alignment horizontal="center" vertical="center"/>
      <protection/>
    </xf>
    <xf numFmtId="166" fontId="17" fillId="12" borderId="59" xfId="0" applyNumberFormat="1" applyFont="1" applyFill="1" applyBorder="1" applyAlignment="1" applyProtection="1">
      <alignment horizontal="center" vertical="center"/>
      <protection/>
    </xf>
    <xf numFmtId="2" fontId="0" fillId="12" borderId="60" xfId="0" applyNumberFormat="1" applyFont="1" applyFill="1" applyBorder="1" applyAlignment="1" applyProtection="1">
      <alignment horizontal="center"/>
      <protection/>
    </xf>
    <xf numFmtId="0" fontId="0" fillId="12" borderId="59" xfId="0" applyFont="1" applyFill="1" applyBorder="1" applyAlignment="1" applyProtection="1">
      <alignment horizontal="center"/>
      <protection/>
    </xf>
    <xf numFmtId="0" fontId="0" fillId="12" borderId="58" xfId="0" applyFont="1" applyFill="1" applyBorder="1" applyProtection="1">
      <protection/>
    </xf>
    <xf numFmtId="0" fontId="41" fillId="13" borderId="57" xfId="0" applyFont="1" applyFill="1" applyBorder="1" applyAlignment="1" applyProtection="1">
      <alignment horizontal="center" vertical="center" wrapText="1"/>
      <protection/>
    </xf>
    <xf numFmtId="4" fontId="17" fillId="13" borderId="58" xfId="0" applyNumberFormat="1" applyFont="1" applyFill="1" applyBorder="1" applyAlignment="1" applyProtection="1">
      <alignment horizontal="center" vertical="center"/>
      <protection/>
    </xf>
    <xf numFmtId="4" fontId="17" fillId="13" borderId="59" xfId="0" applyNumberFormat="1" applyFont="1" applyFill="1" applyBorder="1" applyAlignment="1" applyProtection="1">
      <alignment horizontal="center" vertical="center"/>
      <protection/>
    </xf>
    <xf numFmtId="2" fontId="0" fillId="13" borderId="60" xfId="0" applyNumberFormat="1" applyFont="1" applyFill="1" applyBorder="1" applyAlignment="1" applyProtection="1">
      <alignment horizontal="center"/>
      <protection/>
    </xf>
    <xf numFmtId="0" fontId="0" fillId="13" borderId="59" xfId="0" applyFont="1" applyFill="1" applyBorder="1" applyAlignment="1" applyProtection="1">
      <alignment horizontal="center"/>
      <protection/>
    </xf>
    <xf numFmtId="0" fontId="0" fillId="13" borderId="58" xfId="0" applyFont="1" applyFill="1" applyBorder="1" applyProtection="1"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" fillId="0" borderId="61" xfId="0" applyFont="1" applyFill="1" applyBorder="1" applyAlignment="1" applyProtection="1">
      <alignment horizontal="left" indent="1"/>
      <protection/>
    </xf>
    <xf numFmtId="0" fontId="17" fillId="0" borderId="62" xfId="0" applyFont="1" applyFill="1" applyBorder="1" applyAlignment="1" applyProtection="1">
      <alignment horizontal="left" vertical="center"/>
      <protection/>
    </xf>
    <xf numFmtId="0" fontId="2" fillId="0" borderId="63" xfId="0" applyFont="1" applyFill="1" applyBorder="1" applyAlignment="1" applyProtection="1">
      <alignment horizontal="center"/>
      <protection/>
    </xf>
    <xf numFmtId="2" fontId="25" fillId="0" borderId="64" xfId="30" applyNumberFormat="1" applyFont="1" applyFill="1" applyBorder="1" applyAlignment="1" applyProtection="1">
      <alignment horizontal="center" vertical="center"/>
      <protection/>
    </xf>
    <xf numFmtId="164" fontId="2" fillId="0" borderId="65" xfId="0" applyNumberFormat="1" applyFont="1" applyFill="1" applyBorder="1" applyAlignment="1" applyProtection="1">
      <alignment horizontal="center"/>
      <protection/>
    </xf>
    <xf numFmtId="164" fontId="2" fillId="0" borderId="63" xfId="0" applyNumberFormat="1" applyFont="1" applyFill="1" applyBorder="1" applyAlignment="1" applyProtection="1">
      <alignment horizontal="center"/>
      <protection/>
    </xf>
    <xf numFmtId="0" fontId="2" fillId="0" borderId="63" xfId="0" applyFont="1" applyFill="1" applyBorder="1" applyProtection="1">
      <protection/>
    </xf>
    <xf numFmtId="1" fontId="17" fillId="0" borderId="63" xfId="0" applyNumberFormat="1" applyFont="1" applyFill="1" applyBorder="1" applyAlignment="1" applyProtection="1">
      <alignment horizontal="left" indent="2"/>
      <protection/>
    </xf>
    <xf numFmtId="0" fontId="44" fillId="9" borderId="66" xfId="0" applyFont="1" applyFill="1" applyBorder="1" applyAlignment="1" applyProtection="1">
      <alignment horizontal="center" vertical="center" wrapText="1"/>
      <protection/>
    </xf>
    <xf numFmtId="0" fontId="44" fillId="9" borderId="63" xfId="0" applyFont="1" applyFill="1" applyBorder="1" applyAlignment="1" applyProtection="1">
      <alignment horizontal="center" vertical="center" wrapText="1"/>
      <protection/>
    </xf>
    <xf numFmtId="2" fontId="0" fillId="0" borderId="67" xfId="0" applyNumberFormat="1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1" fontId="74" fillId="11" borderId="68" xfId="0" applyNumberFormat="1" applyFont="1" applyFill="1" applyBorder="1" applyAlignment="1" applyProtection="1">
      <alignment horizontal="center" vertical="center"/>
      <protection/>
    </xf>
    <xf numFmtId="0" fontId="75" fillId="11" borderId="63" xfId="0" applyFont="1" applyFill="1" applyBorder="1" applyAlignment="1" applyProtection="1">
      <alignment horizontal="center" vertical="center"/>
      <protection/>
    </xf>
    <xf numFmtId="165" fontId="76" fillId="11" borderId="69" xfId="0" applyNumberFormat="1" applyFont="1" applyFill="1" applyBorder="1" applyAlignment="1" applyProtection="1">
      <alignment horizontal="center" vertical="center"/>
      <protection/>
    </xf>
    <xf numFmtId="1" fontId="74" fillId="11" borderId="70" xfId="0" applyNumberFormat="1" applyFont="1" applyFill="1" applyBorder="1" applyAlignment="1" applyProtection="1">
      <alignment horizontal="center" vertical="center"/>
      <protection/>
    </xf>
    <xf numFmtId="0" fontId="75" fillId="11" borderId="53" xfId="0" applyFont="1" applyFill="1" applyBorder="1" applyAlignment="1" applyProtection="1">
      <alignment horizontal="center" vertical="center"/>
      <protection/>
    </xf>
    <xf numFmtId="165" fontId="76" fillId="11" borderId="71" xfId="0" applyNumberFormat="1" applyFont="1" applyFill="1" applyBorder="1" applyAlignment="1" applyProtection="1">
      <alignment horizontal="center" vertical="center"/>
      <protection/>
    </xf>
    <xf numFmtId="1" fontId="74" fillId="11" borderId="72" xfId="0" applyNumberFormat="1" applyFont="1" applyFill="1" applyBorder="1" applyAlignment="1" applyProtection="1">
      <alignment horizontal="center" vertical="center"/>
      <protection/>
    </xf>
    <xf numFmtId="0" fontId="75" fillId="11" borderId="50" xfId="0" applyFont="1" applyFill="1" applyBorder="1" applyAlignment="1" applyProtection="1">
      <alignment horizontal="center" vertical="center"/>
      <protection/>
    </xf>
    <xf numFmtId="165" fontId="76" fillId="11" borderId="73" xfId="0" applyNumberFormat="1" applyFont="1" applyFill="1" applyBorder="1" applyAlignment="1" applyProtection="1">
      <alignment horizontal="center" vertical="center"/>
      <protection/>
    </xf>
    <xf numFmtId="166" fontId="76" fillId="12" borderId="74" xfId="0" applyNumberFormat="1" applyFont="1" applyFill="1" applyBorder="1" applyAlignment="1" applyProtection="1">
      <alignment horizontal="center" vertical="center"/>
      <protection/>
    </xf>
    <xf numFmtId="166" fontId="76" fillId="12" borderId="75" xfId="0" applyNumberFormat="1" applyFont="1" applyFill="1" applyBorder="1" applyAlignment="1" applyProtection="1">
      <alignment horizontal="center" vertical="center"/>
      <protection/>
    </xf>
    <xf numFmtId="166" fontId="76" fillId="12" borderId="76" xfId="0" applyNumberFormat="1" applyFont="1" applyFill="1" applyBorder="1" applyAlignment="1" applyProtection="1">
      <alignment horizontal="center" vertical="center"/>
      <protection/>
    </xf>
    <xf numFmtId="4" fontId="76" fillId="13" borderId="74" xfId="0" applyNumberFormat="1" applyFont="1" applyFill="1" applyBorder="1" applyAlignment="1" applyProtection="1">
      <alignment horizontal="center" vertical="center"/>
      <protection/>
    </xf>
    <xf numFmtId="4" fontId="76" fillId="13" borderId="75" xfId="0" applyNumberFormat="1" applyFont="1" applyFill="1" applyBorder="1" applyAlignment="1" applyProtection="1">
      <alignment horizontal="center" vertical="center"/>
      <protection/>
    </xf>
    <xf numFmtId="4" fontId="76" fillId="13" borderId="77" xfId="0" applyNumberFormat="1" applyFont="1" applyFill="1" applyBorder="1" applyAlignment="1" applyProtection="1">
      <alignment horizontal="center" vertical="center"/>
      <protection/>
    </xf>
    <xf numFmtId="1" fontId="77" fillId="3" borderId="78" xfId="0" applyNumberFormat="1" applyFont="1" applyFill="1" applyBorder="1" applyAlignment="1" applyProtection="1">
      <alignment horizontal="center" vertical="center"/>
      <protection/>
    </xf>
    <xf numFmtId="0" fontId="78" fillId="3" borderId="20" xfId="0" applyFont="1" applyFill="1" applyBorder="1" applyAlignment="1" applyProtection="1">
      <alignment horizontal="center" vertical="center"/>
      <protection/>
    </xf>
    <xf numFmtId="165" fontId="79" fillId="3" borderId="23" xfId="0" applyNumberFormat="1" applyFont="1" applyFill="1" applyBorder="1" applyAlignment="1" applyProtection="1">
      <alignment horizontal="center" vertical="center"/>
      <protection/>
    </xf>
    <xf numFmtId="1" fontId="77" fillId="3" borderId="79" xfId="0" applyNumberFormat="1" applyFont="1" applyFill="1" applyBorder="1" applyAlignment="1" applyProtection="1">
      <alignment horizontal="center" vertical="center"/>
      <protection/>
    </xf>
    <xf numFmtId="0" fontId="78" fillId="3" borderId="14" xfId="0" applyFont="1" applyFill="1" applyBorder="1" applyAlignment="1" applyProtection="1">
      <alignment horizontal="center" vertical="center"/>
      <protection/>
    </xf>
    <xf numFmtId="165" fontId="79" fillId="3" borderId="15" xfId="0" applyNumberFormat="1" applyFont="1" applyFill="1" applyBorder="1" applyAlignment="1" applyProtection="1">
      <alignment horizontal="center" vertical="center"/>
      <protection/>
    </xf>
    <xf numFmtId="1" fontId="77" fillId="3" borderId="80" xfId="0" applyNumberFormat="1" applyFont="1" applyFill="1" applyBorder="1" applyAlignment="1" applyProtection="1">
      <alignment horizontal="center" vertical="center"/>
      <protection/>
    </xf>
    <xf numFmtId="0" fontId="78" fillId="3" borderId="24" xfId="0" applyFont="1" applyFill="1" applyBorder="1" applyAlignment="1" applyProtection="1">
      <alignment horizontal="center" vertical="center"/>
      <protection/>
    </xf>
    <xf numFmtId="165" fontId="79" fillId="3" borderId="27" xfId="0" applyNumberFormat="1" applyFont="1" applyFill="1" applyBorder="1" applyAlignment="1" applyProtection="1">
      <alignment horizontal="center" vertical="center"/>
      <protection/>
    </xf>
    <xf numFmtId="166" fontId="79" fillId="5" borderId="81" xfId="0" applyNumberFormat="1" applyFont="1" applyFill="1" applyBorder="1" applyAlignment="1" applyProtection="1">
      <alignment horizontal="center" vertical="center"/>
      <protection/>
    </xf>
    <xf numFmtId="166" fontId="79" fillId="5" borderId="33" xfId="0" applyNumberFormat="1" applyFont="1" applyFill="1" applyBorder="1" applyAlignment="1" applyProtection="1">
      <alignment horizontal="center" vertical="center"/>
      <protection/>
    </xf>
    <xf numFmtId="166" fontId="79" fillId="5" borderId="82" xfId="0" applyNumberFormat="1" applyFont="1" applyFill="1" applyBorder="1" applyAlignment="1" applyProtection="1">
      <alignment horizontal="center" vertical="center"/>
      <protection/>
    </xf>
    <xf numFmtId="4" fontId="79" fillId="6" borderId="28" xfId="0" applyNumberFormat="1" applyFont="1" applyFill="1" applyBorder="1" applyAlignment="1" applyProtection="1">
      <alignment horizontal="center" vertical="center"/>
      <protection/>
    </xf>
    <xf numFmtId="4" fontId="79" fillId="6" borderId="33" xfId="0" applyNumberFormat="1" applyFont="1" applyFill="1" applyBorder="1" applyAlignment="1" applyProtection="1">
      <alignment horizontal="center" vertical="center"/>
      <protection/>
    </xf>
    <xf numFmtId="4" fontId="79" fillId="6" borderId="8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4" fontId="81" fillId="12" borderId="84" xfId="0" applyNumberFormat="1" applyFont="1" applyFill="1" applyBorder="1" applyAlignment="1" applyProtection="1">
      <alignment horizontal="center" vertical="center"/>
      <protection/>
    </xf>
    <xf numFmtId="4" fontId="81" fillId="13" borderId="84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Fill="1" applyAlignment="1" applyProtection="1">
      <alignment/>
      <protection/>
    </xf>
    <xf numFmtId="4" fontId="83" fillId="5" borderId="85" xfId="0" applyNumberFormat="1" applyFont="1" applyFill="1" applyBorder="1" applyAlignment="1" applyProtection="1">
      <alignment horizontal="center" vertical="center"/>
      <protection/>
    </xf>
    <xf numFmtId="4" fontId="83" fillId="6" borderId="85" xfId="0" applyNumberFormat="1" applyFont="1" applyFill="1" applyBorder="1" applyAlignment="1" applyProtection="1">
      <alignment horizontal="center" vertical="center"/>
      <protection/>
    </xf>
    <xf numFmtId="2" fontId="66" fillId="14" borderId="86" xfId="30" applyNumberFormat="1" applyFont="1" applyFill="1" applyBorder="1" applyAlignment="1" applyProtection="1">
      <alignment horizontal="center" vertical="center"/>
      <protection locked="0"/>
    </xf>
    <xf numFmtId="2" fontId="66" fillId="14" borderId="87" xfId="30" applyNumberFormat="1" applyFont="1" applyFill="1" applyBorder="1" applyAlignment="1" applyProtection="1">
      <alignment horizontal="center" vertical="center"/>
      <protection locked="0"/>
    </xf>
    <xf numFmtId="2" fontId="66" fillId="14" borderId="88" xfId="30" applyNumberFormat="1" applyFont="1" applyFill="1" applyBorder="1" applyAlignment="1" applyProtection="1">
      <alignment horizontal="center" vertical="center"/>
      <protection locked="0"/>
    </xf>
    <xf numFmtId="2" fontId="65" fillId="14" borderId="89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9" fillId="3" borderId="0" xfId="25" applyFont="1" applyFill="1" applyProtection="1">
      <alignment/>
      <protection/>
    </xf>
    <xf numFmtId="0" fontId="0" fillId="3" borderId="0" xfId="25" applyFont="1" applyFill="1" applyProtection="1">
      <alignment/>
      <protection/>
    </xf>
    <xf numFmtId="0" fontId="10" fillId="3" borderId="0" xfId="25" applyFont="1" applyFill="1" applyAlignment="1" applyProtection="1">
      <alignment horizontal="center"/>
      <protection/>
    </xf>
    <xf numFmtId="0" fontId="11" fillId="3" borderId="0" xfId="25" applyFont="1" applyFill="1" applyAlignment="1" applyProtection="1">
      <alignment horizontal="center"/>
      <protection/>
    </xf>
    <xf numFmtId="2" fontId="11" fillId="3" borderId="0" xfId="25" applyNumberFormat="1" applyFont="1" applyFill="1" applyAlignment="1" applyProtection="1">
      <alignment horizontal="center"/>
      <protection/>
    </xf>
    <xf numFmtId="0" fontId="2" fillId="3" borderId="0" xfId="25" applyFont="1" applyFill="1" applyAlignment="1" applyProtection="1">
      <alignment horizontal="center"/>
      <protection/>
    </xf>
    <xf numFmtId="0" fontId="2" fillId="3" borderId="0" xfId="25" applyFont="1" applyFill="1" applyProtection="1">
      <alignment/>
      <protection/>
    </xf>
    <xf numFmtId="0" fontId="0" fillId="0" borderId="0" xfId="25" applyFont="1" applyFill="1" applyProtection="1">
      <alignment/>
      <protection/>
    </xf>
    <xf numFmtId="0" fontId="0" fillId="0" borderId="0" xfId="25" applyFont="1" applyFill="1" applyBorder="1" applyProtection="1">
      <alignment/>
      <protection/>
    </xf>
    <xf numFmtId="0" fontId="0" fillId="0" borderId="0" xfId="25" applyFont="1" applyFill="1" applyBorder="1" applyAlignment="1" applyProtection="1">
      <alignment horizontal="center"/>
      <protection/>
    </xf>
    <xf numFmtId="0" fontId="2" fillId="0" borderId="0" xfId="25" applyFont="1" applyFill="1" applyBorder="1" applyProtection="1">
      <alignment/>
      <protection/>
    </xf>
    <xf numFmtId="2" fontId="0" fillId="0" borderId="0" xfId="25" applyNumberFormat="1" applyFont="1" applyFill="1" applyBorder="1" applyAlignment="1" applyProtection="1">
      <alignment horizontal="center"/>
      <protection/>
    </xf>
    <xf numFmtId="2" fontId="0" fillId="0" borderId="0" xfId="25" applyNumberFormat="1" applyFont="1" applyFill="1" applyAlignment="1" applyProtection="1">
      <alignment horizontal="center"/>
      <protection/>
    </xf>
    <xf numFmtId="0" fontId="9" fillId="0" borderId="0" xfId="25" applyFont="1" applyFill="1" applyAlignment="1" applyProtection="1">
      <alignment horizontal="center"/>
      <protection/>
    </xf>
    <xf numFmtId="165" fontId="35" fillId="0" borderId="0" xfId="25" applyNumberFormat="1" applyFont="1" applyFill="1" applyBorder="1" applyAlignment="1" applyProtection="1">
      <alignment horizontal="center" vertical="center"/>
      <protection/>
    </xf>
    <xf numFmtId="2" fontId="51" fillId="0" borderId="0" xfId="25" applyNumberFormat="1" applyFont="1" applyFill="1" applyBorder="1" applyAlignment="1" applyProtection="1">
      <alignment horizontal="left" vertical="center" textRotation="180" wrapText="1"/>
      <protection/>
    </xf>
    <xf numFmtId="167" fontId="53" fillId="0" borderId="0" xfId="25" applyNumberFormat="1" applyFont="1" applyFill="1" applyAlignment="1" applyProtection="1">
      <alignment/>
      <protection/>
    </xf>
    <xf numFmtId="0" fontId="22" fillId="3" borderId="0" xfId="25" applyFont="1" applyFill="1" applyAlignment="1" applyProtection="1">
      <alignment horizontal="left"/>
      <protection/>
    </xf>
    <xf numFmtId="0" fontId="11" fillId="3" borderId="0" xfId="25" applyFont="1" applyFill="1" applyProtection="1">
      <alignment/>
      <protection/>
    </xf>
    <xf numFmtId="0" fontId="11" fillId="0" borderId="0" xfId="25" applyFont="1" applyFill="1" applyProtection="1">
      <alignment/>
      <protection/>
    </xf>
    <xf numFmtId="0" fontId="10" fillId="0" borderId="0" xfId="25" applyFont="1" applyFill="1" applyAlignment="1" applyProtection="1">
      <alignment horizontal="left"/>
      <protection/>
    </xf>
    <xf numFmtId="0" fontId="11" fillId="0" borderId="0" xfId="25" applyFont="1" applyFill="1" applyBorder="1" applyAlignment="1" applyProtection="1">
      <alignment horizontal="center"/>
      <protection/>
    </xf>
    <xf numFmtId="0" fontId="11" fillId="0" borderId="0" xfId="25" applyFont="1" applyFill="1" applyBorder="1" applyProtection="1">
      <alignment/>
      <protection/>
    </xf>
    <xf numFmtId="0" fontId="11" fillId="0" borderId="0" xfId="25" applyFont="1" applyFill="1" applyAlignment="1" applyProtection="1">
      <alignment horizontal="center"/>
      <protection/>
    </xf>
    <xf numFmtId="2" fontId="11" fillId="0" borderId="0" xfId="25" applyNumberFormat="1" applyFont="1" applyFill="1" applyAlignment="1" applyProtection="1">
      <alignment horizontal="center"/>
      <protection/>
    </xf>
    <xf numFmtId="0" fontId="3" fillId="0" borderId="0" xfId="25" applyFont="1" applyFill="1" applyProtection="1">
      <alignment/>
      <protection/>
    </xf>
    <xf numFmtId="2" fontId="13" fillId="0" borderId="0" xfId="25" applyNumberFormat="1" applyFont="1" applyFill="1" applyAlignment="1" applyProtection="1">
      <alignment horizontal="center"/>
      <protection/>
    </xf>
    <xf numFmtId="0" fontId="0" fillId="0" borderId="0" xfId="25" applyFont="1" applyFill="1" applyAlignment="1" applyProtection="1">
      <alignment wrapText="1"/>
      <protection/>
    </xf>
    <xf numFmtId="0" fontId="0" fillId="0" borderId="2" xfId="25" applyFont="1" applyFill="1" applyBorder="1" applyAlignment="1" applyProtection="1">
      <alignment wrapText="1"/>
      <protection/>
    </xf>
    <xf numFmtId="0" fontId="10" fillId="0" borderId="3" xfId="25" applyFont="1" applyFill="1" applyBorder="1" applyAlignment="1" applyProtection="1">
      <alignment horizontal="center" wrapText="1"/>
      <protection/>
    </xf>
    <xf numFmtId="0" fontId="0" fillId="0" borderId="3" xfId="25" applyFont="1" applyFill="1" applyBorder="1" applyAlignment="1" applyProtection="1">
      <alignment wrapText="1"/>
      <protection/>
    </xf>
    <xf numFmtId="0" fontId="11" fillId="0" borderId="3" xfId="25" applyFont="1" applyFill="1" applyBorder="1" applyAlignment="1" applyProtection="1">
      <alignment horizontal="center" wrapText="1"/>
      <protection/>
    </xf>
    <xf numFmtId="2" fontId="10" fillId="0" borderId="3" xfId="25" applyNumberFormat="1" applyFont="1" applyFill="1" applyBorder="1" applyAlignment="1" applyProtection="1">
      <alignment horizontal="center" wrapText="1"/>
      <protection/>
    </xf>
    <xf numFmtId="0" fontId="2" fillId="0" borderId="3" xfId="25" applyFont="1" applyFill="1" applyBorder="1" applyAlignment="1" applyProtection="1">
      <alignment horizontal="center" wrapText="1"/>
      <protection/>
    </xf>
    <xf numFmtId="0" fontId="2" fillId="0" borderId="4" xfId="25" applyFont="1" applyFill="1" applyBorder="1" applyAlignment="1" applyProtection="1">
      <alignment wrapText="1"/>
      <protection/>
    </xf>
    <xf numFmtId="0" fontId="28" fillId="0" borderId="34" xfId="25" applyFont="1" applyFill="1" applyBorder="1" applyAlignment="1" applyProtection="1">
      <alignment horizontal="center"/>
      <protection/>
    </xf>
    <xf numFmtId="0" fontId="37" fillId="0" borderId="34" xfId="25" applyFont="1" applyFill="1" applyBorder="1" applyAlignment="1" applyProtection="1">
      <alignment horizontal="center" vertical="center" wrapText="1"/>
      <protection/>
    </xf>
    <xf numFmtId="0" fontId="9" fillId="0" borderId="35" xfId="25" applyFont="1" applyFill="1" applyBorder="1" applyAlignment="1" applyProtection="1">
      <alignment horizontal="center"/>
      <protection/>
    </xf>
    <xf numFmtId="0" fontId="9" fillId="0" borderId="44" xfId="25" applyFont="1" applyFill="1" applyBorder="1" applyAlignment="1" applyProtection="1">
      <alignment horizontal="center" vertical="center" wrapText="1"/>
      <protection/>
    </xf>
    <xf numFmtId="0" fontId="0" fillId="0" borderId="5" xfId="25" applyFont="1" applyFill="1" applyBorder="1" applyProtection="1">
      <alignment/>
      <protection/>
    </xf>
    <xf numFmtId="0" fontId="55" fillId="0" borderId="0" xfId="25" applyFont="1" applyFill="1" applyBorder="1" applyAlignment="1" applyProtection="1">
      <alignment horizontal="center"/>
      <protection/>
    </xf>
    <xf numFmtId="0" fontId="55" fillId="0" borderId="0" xfId="25" applyFont="1" applyFill="1" applyBorder="1" applyAlignment="1" applyProtection="1">
      <alignment horizontal="right"/>
      <protection/>
    </xf>
    <xf numFmtId="165" fontId="57" fillId="10" borderId="1" xfId="25" applyNumberFormat="1" applyFont="1" applyFill="1" applyBorder="1" applyAlignment="1" applyProtection="1">
      <alignment horizontal="center"/>
      <protection/>
    </xf>
    <xf numFmtId="0" fontId="55" fillId="0" borderId="0" xfId="25" applyFont="1" applyFill="1" applyBorder="1" applyProtection="1">
      <alignment/>
      <protection/>
    </xf>
    <xf numFmtId="0" fontId="55" fillId="0" borderId="6" xfId="25" applyFont="1" applyFill="1" applyBorder="1" applyProtection="1">
      <alignment/>
      <protection/>
    </xf>
    <xf numFmtId="0" fontId="9" fillId="0" borderId="0" xfId="25" applyFont="1" applyFill="1" applyBorder="1" applyAlignment="1" applyProtection="1">
      <alignment horizontal="center" vertical="center"/>
      <protection/>
    </xf>
    <xf numFmtId="165" fontId="38" fillId="0" borderId="0" xfId="25" applyNumberFormat="1" applyFont="1" applyFill="1" applyBorder="1" applyAlignment="1" applyProtection="1">
      <alignment horizontal="center" vertical="center"/>
      <protection/>
    </xf>
    <xf numFmtId="0" fontId="9" fillId="0" borderId="0" xfId="25" applyFont="1" applyFill="1" applyBorder="1" applyAlignment="1" applyProtection="1">
      <alignment vertical="center"/>
      <protection/>
    </xf>
    <xf numFmtId="0" fontId="21" fillId="0" borderId="36" xfId="25" applyFont="1" applyFill="1" applyBorder="1" applyAlignment="1" applyProtection="1">
      <alignment horizontal="left" vertical="center"/>
      <protection/>
    </xf>
    <xf numFmtId="2" fontId="15" fillId="0" borderId="44" xfId="25" applyNumberFormat="1" applyFont="1" applyFill="1" applyBorder="1" applyAlignment="1" applyProtection="1">
      <alignment horizontal="center" vertical="center"/>
      <protection/>
    </xf>
    <xf numFmtId="2" fontId="55" fillId="0" borderId="7" xfId="25" applyNumberFormat="1" applyFont="1" applyFill="1" applyBorder="1" applyAlignment="1" applyProtection="1">
      <alignment horizontal="center"/>
      <protection/>
    </xf>
    <xf numFmtId="0" fontId="55" fillId="0" borderId="7" xfId="25" applyFont="1" applyFill="1" applyBorder="1" applyAlignment="1" applyProtection="1">
      <alignment horizontal="center"/>
      <protection/>
    </xf>
    <xf numFmtId="2" fontId="23" fillId="0" borderId="0" xfId="25" applyNumberFormat="1" applyFont="1" applyFill="1" applyBorder="1" applyAlignment="1" applyProtection="1">
      <alignment horizontal="center" vertical="top" wrapText="1"/>
      <protection/>
    </xf>
    <xf numFmtId="2" fontId="33" fillId="0" borderId="0" xfId="25" applyNumberFormat="1" applyFont="1" applyFill="1" applyBorder="1" applyAlignment="1" applyProtection="1">
      <alignment horizontal="center" wrapText="1"/>
      <protection/>
    </xf>
    <xf numFmtId="0" fontId="27" fillId="0" borderId="0" xfId="25" applyFont="1" applyFill="1" applyBorder="1" applyAlignment="1" applyProtection="1">
      <alignment horizontal="center" vertical="top" wrapText="1"/>
      <protection/>
    </xf>
    <xf numFmtId="1" fontId="0" fillId="0" borderId="3" xfId="25" applyNumberFormat="1" applyFont="1" applyFill="1" applyBorder="1" applyAlignment="1" applyProtection="1">
      <alignment horizontal="left" indent="1"/>
      <protection/>
    </xf>
    <xf numFmtId="0" fontId="2" fillId="0" borderId="61" xfId="25" applyFont="1" applyFill="1" applyBorder="1" applyAlignment="1" applyProtection="1">
      <alignment horizontal="left" indent="1"/>
      <protection/>
    </xf>
    <xf numFmtId="0" fontId="2" fillId="0" borderId="0" xfId="25" applyFont="1" applyFill="1" applyProtection="1">
      <alignment/>
      <protection/>
    </xf>
    <xf numFmtId="0" fontId="55" fillId="0" borderId="38" xfId="25" applyFont="1" applyFill="1" applyBorder="1" applyProtection="1">
      <alignment/>
      <protection/>
    </xf>
    <xf numFmtId="0" fontId="55" fillId="0" borderId="39" xfId="25" applyFont="1" applyFill="1" applyBorder="1" applyAlignment="1" applyProtection="1">
      <alignment horizontal="center"/>
      <protection/>
    </xf>
    <xf numFmtId="164" fontId="55" fillId="0" borderId="8" xfId="25" applyNumberFormat="1" applyFont="1" applyFill="1" applyBorder="1" applyAlignment="1" applyProtection="1">
      <alignment horizontal="center"/>
      <protection/>
    </xf>
    <xf numFmtId="164" fontId="55" fillId="0" borderId="0" xfId="25" applyNumberFormat="1" applyFont="1" applyFill="1" applyBorder="1" applyAlignment="1" applyProtection="1">
      <alignment horizontal="center"/>
      <protection/>
    </xf>
    <xf numFmtId="0" fontId="17" fillId="0" borderId="62" xfId="25" applyFont="1" applyFill="1" applyBorder="1" applyAlignment="1" applyProtection="1">
      <alignment horizontal="left" vertical="center"/>
      <protection/>
    </xf>
    <xf numFmtId="0" fontId="2" fillId="0" borderId="63" xfId="25" applyFont="1" applyFill="1" applyBorder="1" applyAlignment="1" applyProtection="1">
      <alignment horizontal="center"/>
      <protection/>
    </xf>
    <xf numFmtId="164" fontId="2" fillId="0" borderId="65" xfId="25" applyNumberFormat="1" applyFont="1" applyFill="1" applyBorder="1" applyAlignment="1" applyProtection="1">
      <alignment horizontal="center"/>
      <protection/>
    </xf>
    <xf numFmtId="164" fontId="2" fillId="0" borderId="63" xfId="25" applyNumberFormat="1" applyFont="1" applyFill="1" applyBorder="1" applyAlignment="1" applyProtection="1">
      <alignment horizontal="center"/>
      <protection/>
    </xf>
    <xf numFmtId="0" fontId="2" fillId="0" borderId="63" xfId="25" applyFont="1" applyFill="1" applyBorder="1" applyProtection="1">
      <alignment/>
      <protection/>
    </xf>
    <xf numFmtId="1" fontId="17" fillId="0" borderId="63" xfId="25" applyNumberFormat="1" applyFont="1" applyFill="1" applyBorder="1" applyAlignment="1" applyProtection="1">
      <alignment horizontal="left" indent="2"/>
      <protection/>
    </xf>
    <xf numFmtId="0" fontId="44" fillId="9" borderId="66" xfId="25" applyFont="1" applyFill="1" applyBorder="1" applyAlignment="1" applyProtection="1">
      <alignment horizontal="center" vertical="center" wrapText="1"/>
      <protection/>
    </xf>
    <xf numFmtId="0" fontId="44" fillId="9" borderId="63" xfId="25" applyFont="1" applyFill="1" applyBorder="1" applyAlignment="1" applyProtection="1">
      <alignment horizontal="center" vertical="center" wrapText="1"/>
      <protection/>
    </xf>
    <xf numFmtId="0" fontId="55" fillId="0" borderId="41" xfId="25" applyFont="1" applyFill="1" applyBorder="1" applyProtection="1">
      <alignment/>
      <protection/>
    </xf>
    <xf numFmtId="0" fontId="17" fillId="0" borderId="53" xfId="25" applyFont="1" applyFill="1" applyBorder="1" applyAlignment="1" applyProtection="1">
      <alignment horizontal="left" vertical="center"/>
      <protection/>
    </xf>
    <xf numFmtId="0" fontId="2" fillId="0" borderId="53" xfId="25" applyFont="1" applyFill="1" applyBorder="1" applyAlignment="1" applyProtection="1">
      <alignment horizontal="center"/>
      <protection/>
    </xf>
    <xf numFmtId="164" fontId="2" fillId="0" borderId="55" xfId="25" applyNumberFormat="1" applyFont="1" applyFill="1" applyBorder="1" applyAlignment="1" applyProtection="1">
      <alignment horizontal="center"/>
      <protection/>
    </xf>
    <xf numFmtId="164" fontId="2" fillId="0" borderId="53" xfId="25" applyNumberFormat="1" applyFont="1" applyFill="1" applyBorder="1" applyAlignment="1" applyProtection="1">
      <alignment horizontal="center"/>
      <protection/>
    </xf>
    <xf numFmtId="0" fontId="2" fillId="0" borderId="53" xfId="25" applyFont="1" applyFill="1" applyBorder="1" applyProtection="1">
      <alignment/>
      <protection/>
    </xf>
    <xf numFmtId="1" fontId="17" fillId="0" borderId="53" xfId="25" applyNumberFormat="1" applyFont="1" applyFill="1" applyBorder="1" applyAlignment="1" applyProtection="1">
      <alignment horizontal="left" indent="2"/>
      <protection/>
    </xf>
    <xf numFmtId="0" fontId="44" fillId="9" borderId="56" xfId="25" applyFont="1" applyFill="1" applyBorder="1" applyAlignment="1" applyProtection="1">
      <alignment horizontal="center" vertical="center" wrapText="1"/>
      <protection/>
    </xf>
    <xf numFmtId="0" fontId="44" fillId="9" borderId="53" xfId="25" applyFont="1" applyFill="1" applyBorder="1" applyAlignment="1" applyProtection="1">
      <alignment horizontal="center" vertical="center" wrapText="1"/>
      <protection/>
    </xf>
    <xf numFmtId="0" fontId="55" fillId="0" borderId="43" xfId="25" applyFont="1" applyFill="1" applyBorder="1" applyProtection="1">
      <alignment/>
      <protection/>
    </xf>
    <xf numFmtId="0" fontId="55" fillId="0" borderId="43" xfId="25" applyFont="1" applyFill="1" applyBorder="1" applyAlignment="1" applyProtection="1">
      <alignment horizontal="center"/>
      <protection/>
    </xf>
    <xf numFmtId="164" fontId="55" fillId="0" borderId="9" xfId="25" applyNumberFormat="1" applyFont="1" applyFill="1" applyBorder="1" applyAlignment="1" applyProtection="1">
      <alignment horizontal="center"/>
      <protection/>
    </xf>
    <xf numFmtId="0" fontId="0" fillId="0" borderId="10" xfId="25" applyFont="1" applyFill="1" applyBorder="1" applyProtection="1">
      <alignment/>
      <protection/>
    </xf>
    <xf numFmtId="0" fontId="17" fillId="0" borderId="50" xfId="25" applyFont="1" applyFill="1" applyBorder="1" applyAlignment="1" applyProtection="1">
      <alignment horizontal="left" vertical="center"/>
      <protection/>
    </xf>
    <xf numFmtId="0" fontId="2" fillId="0" borderId="50" xfId="25" applyFont="1" applyFill="1" applyBorder="1" applyAlignment="1" applyProtection="1">
      <alignment horizontal="center"/>
      <protection/>
    </xf>
    <xf numFmtId="164" fontId="2" fillId="0" borderId="52" xfId="25" applyNumberFormat="1" applyFont="1" applyFill="1" applyBorder="1" applyAlignment="1" applyProtection="1">
      <alignment horizontal="center"/>
      <protection/>
    </xf>
    <xf numFmtId="164" fontId="2" fillId="0" borderId="50" xfId="25" applyNumberFormat="1" applyFont="1" applyFill="1" applyBorder="1" applyAlignment="1" applyProtection="1">
      <alignment horizontal="center"/>
      <protection/>
    </xf>
    <xf numFmtId="0" fontId="2" fillId="0" borderId="50" xfId="25" applyFont="1" applyFill="1" applyBorder="1" applyProtection="1">
      <alignment/>
      <protection/>
    </xf>
    <xf numFmtId="1" fontId="17" fillId="0" borderId="11" xfId="25" applyNumberFormat="1" applyFont="1" applyFill="1" applyBorder="1" applyAlignment="1" applyProtection="1">
      <alignment horizontal="left" indent="2"/>
      <protection/>
    </xf>
    <xf numFmtId="0" fontId="62" fillId="9" borderId="45" xfId="25" applyFont="1" applyFill="1" applyBorder="1" applyAlignment="1" applyProtection="1">
      <alignment horizontal="center" vertical="center" wrapText="1"/>
      <protection/>
    </xf>
    <xf numFmtId="0" fontId="62" fillId="9" borderId="50" xfId="25" applyFont="1" applyFill="1" applyBorder="1" applyAlignment="1" applyProtection="1">
      <alignment horizontal="center" vertical="center" wrapText="1"/>
      <protection/>
    </xf>
    <xf numFmtId="0" fontId="18" fillId="0" borderId="0" xfId="25" applyFont="1" applyFill="1" applyBorder="1" applyAlignment="1" applyProtection="1">
      <alignment horizontal="center"/>
      <protection/>
    </xf>
    <xf numFmtId="2" fontId="16" fillId="0" borderId="0" xfId="25" applyNumberFormat="1" applyFont="1" applyFill="1" applyBorder="1" applyAlignment="1" applyProtection="1">
      <alignment horizontal="right"/>
      <protection/>
    </xf>
    <xf numFmtId="2" fontId="16" fillId="0" borderId="0" xfId="25" applyNumberFormat="1" applyFont="1" applyFill="1" applyBorder="1" applyAlignment="1" applyProtection="1">
      <alignment horizontal="center"/>
      <protection/>
    </xf>
    <xf numFmtId="2" fontId="9" fillId="0" borderId="0" xfId="25" applyNumberFormat="1" applyFont="1" applyFill="1" applyBorder="1" applyAlignment="1" applyProtection="1">
      <alignment horizontal="center"/>
      <protection/>
    </xf>
    <xf numFmtId="0" fontId="2" fillId="0" borderId="6" xfId="25" applyFont="1" applyFill="1" applyBorder="1" applyProtection="1">
      <alignment/>
      <protection/>
    </xf>
    <xf numFmtId="0" fontId="0" fillId="4" borderId="5" xfId="25" applyFont="1" applyFill="1" applyBorder="1" applyProtection="1">
      <alignment/>
      <protection/>
    </xf>
    <xf numFmtId="0" fontId="18" fillId="4" borderId="0" xfId="25" applyFont="1" applyFill="1" applyBorder="1" applyAlignment="1" applyProtection="1">
      <alignment horizontal="center"/>
      <protection/>
    </xf>
    <xf numFmtId="0" fontId="11" fillId="4" borderId="0" xfId="25" applyFont="1" applyFill="1" applyBorder="1" applyProtection="1">
      <alignment/>
      <protection/>
    </xf>
    <xf numFmtId="0" fontId="11" fillId="4" borderId="0" xfId="25" applyFont="1" applyFill="1" applyBorder="1" applyAlignment="1" applyProtection="1">
      <alignment horizontal="center"/>
      <protection/>
    </xf>
    <xf numFmtId="2" fontId="16" fillId="4" borderId="0" xfId="25" applyNumberFormat="1" applyFont="1" applyFill="1" applyBorder="1" applyAlignment="1" applyProtection="1">
      <alignment horizontal="right"/>
      <protection/>
    </xf>
    <xf numFmtId="2" fontId="16" fillId="4" borderId="0" xfId="25" applyNumberFormat="1" applyFont="1" applyFill="1" applyBorder="1" applyAlignment="1" applyProtection="1">
      <alignment horizontal="center"/>
      <protection/>
    </xf>
    <xf numFmtId="2" fontId="9" fillId="4" borderId="0" xfId="25" applyNumberFormat="1" applyFont="1" applyFill="1" applyBorder="1" applyAlignment="1" applyProtection="1">
      <alignment horizontal="center"/>
      <protection/>
    </xf>
    <xf numFmtId="0" fontId="2" fillId="4" borderId="0" xfId="25" applyFont="1" applyFill="1" applyBorder="1" applyProtection="1">
      <alignment/>
      <protection/>
    </xf>
    <xf numFmtId="1" fontId="0" fillId="0" borderId="6" xfId="25" applyNumberFormat="1" applyFont="1" applyFill="1" applyBorder="1" applyAlignment="1" applyProtection="1">
      <alignment horizontal="left" indent="1"/>
      <protection/>
    </xf>
    <xf numFmtId="0" fontId="2" fillId="0" borderId="0" xfId="25" applyFont="1" applyFill="1" applyAlignment="1" applyProtection="1">
      <alignment horizontal="left" indent="1"/>
      <protection/>
    </xf>
    <xf numFmtId="0" fontId="2" fillId="0" borderId="10" xfId="25" applyFont="1" applyFill="1" applyBorder="1" applyProtection="1">
      <alignment/>
      <protection/>
    </xf>
    <xf numFmtId="0" fontId="10" fillId="0" borderId="11" xfId="25" applyFont="1" applyFill="1" applyBorder="1" applyAlignment="1" applyProtection="1">
      <alignment horizontal="center"/>
      <protection/>
    </xf>
    <xf numFmtId="0" fontId="2" fillId="0" borderId="11" xfId="25" applyFont="1" applyFill="1" applyBorder="1" applyProtection="1">
      <alignment/>
      <protection/>
    </xf>
    <xf numFmtId="0" fontId="2" fillId="0" borderId="11" xfId="25" applyFont="1" applyFill="1" applyBorder="1" applyAlignment="1" applyProtection="1">
      <alignment horizontal="center"/>
      <protection/>
    </xf>
    <xf numFmtId="2" fontId="2" fillId="0" borderId="11" xfId="25" applyNumberFormat="1" applyFont="1" applyFill="1" applyBorder="1" applyAlignment="1" applyProtection="1">
      <alignment horizontal="center"/>
      <protection/>
    </xf>
    <xf numFmtId="0" fontId="2" fillId="0" borderId="12" xfId="25" applyFont="1" applyFill="1" applyBorder="1" applyProtection="1">
      <alignment/>
      <protection/>
    </xf>
    <xf numFmtId="0" fontId="2" fillId="4" borderId="10" xfId="25" applyFont="1" applyFill="1" applyBorder="1" applyProtection="1">
      <alignment/>
      <protection/>
    </xf>
    <xf numFmtId="0" fontId="10" fillId="4" borderId="11" xfId="25" applyFont="1" applyFill="1" applyBorder="1" applyAlignment="1" applyProtection="1">
      <alignment horizontal="center"/>
      <protection/>
    </xf>
    <xf numFmtId="0" fontId="2" fillId="4" borderId="11" xfId="25" applyFont="1" applyFill="1" applyBorder="1" applyProtection="1">
      <alignment/>
      <protection/>
    </xf>
    <xf numFmtId="0" fontId="2" fillId="4" borderId="11" xfId="25" applyFont="1" applyFill="1" applyBorder="1" applyAlignment="1" applyProtection="1">
      <alignment horizontal="center"/>
      <protection/>
    </xf>
    <xf numFmtId="2" fontId="2" fillId="4" borderId="11" xfId="25" applyNumberFormat="1" applyFont="1" applyFill="1" applyBorder="1" applyAlignment="1" applyProtection="1">
      <alignment horizontal="center"/>
      <protection/>
    </xf>
    <xf numFmtId="0" fontId="0" fillId="0" borderId="12" xfId="25" applyFont="1" applyFill="1" applyBorder="1" applyProtection="1">
      <alignment/>
      <protection/>
    </xf>
    <xf numFmtId="2" fontId="19" fillId="0" borderId="0" xfId="25" applyNumberFormat="1" applyFont="1" applyFill="1" applyAlignment="1" applyProtection="1">
      <alignment horizontal="center"/>
      <protection/>
    </xf>
    <xf numFmtId="2" fontId="2" fillId="0" borderId="0" xfId="25" applyNumberFormat="1" applyFont="1" applyFill="1" applyProtection="1">
      <alignment/>
      <protection/>
    </xf>
    <xf numFmtId="0" fontId="2" fillId="0" borderId="0" xfId="25" applyFont="1" applyFill="1" applyAlignment="1" applyProtection="1">
      <alignment horizontal="right"/>
      <protection/>
    </xf>
    <xf numFmtId="2" fontId="20" fillId="0" borderId="1" xfId="25" applyNumberFormat="1" applyFont="1" applyFill="1" applyBorder="1" applyAlignment="1" applyProtection="1">
      <alignment horizontal="center"/>
      <protection/>
    </xf>
    <xf numFmtId="2" fontId="0" fillId="0" borderId="0" xfId="25" applyNumberFormat="1" applyFont="1" applyFill="1" applyProtection="1">
      <alignment/>
      <protection/>
    </xf>
    <xf numFmtId="2" fontId="18" fillId="0" borderId="1" xfId="25" applyNumberFormat="1" applyFont="1" applyFill="1" applyBorder="1" applyAlignment="1" applyProtection="1">
      <alignment horizontal="center"/>
      <protection/>
    </xf>
    <xf numFmtId="0" fontId="0" fillId="0" borderId="0" xfId="25" applyFont="1" applyFill="1" applyBorder="1" applyAlignment="1" applyProtection="1">
      <alignment horizontal="right"/>
      <protection/>
    </xf>
    <xf numFmtId="0" fontId="14" fillId="7" borderId="1" xfId="25" applyNumberFormat="1" applyFont="1" applyFill="1" applyBorder="1" applyAlignment="1" applyProtection="1">
      <alignment horizontal="center"/>
      <protection/>
    </xf>
    <xf numFmtId="0" fontId="9" fillId="0" borderId="0" xfId="25" applyFont="1" applyFill="1" applyBorder="1" applyProtection="1">
      <alignment/>
      <protection/>
    </xf>
    <xf numFmtId="0" fontId="82" fillId="0" borderId="0" xfId="25" applyFont="1" applyFill="1" applyAlignment="1" applyProtection="1">
      <alignment/>
      <protection/>
    </xf>
    <xf numFmtId="2" fontId="0" fillId="0" borderId="67" xfId="25" applyNumberFormat="1" applyFont="1" applyFill="1" applyBorder="1" applyAlignment="1" applyProtection="1">
      <alignment horizontal="center" vertical="center"/>
      <protection/>
    </xf>
    <xf numFmtId="0" fontId="0" fillId="0" borderId="67" xfId="25" applyFont="1" applyFill="1" applyBorder="1" applyAlignment="1" applyProtection="1">
      <alignment horizontal="center" vertical="center"/>
      <protection/>
    </xf>
    <xf numFmtId="0" fontId="54" fillId="0" borderId="0" xfId="25" applyFont="1" applyFill="1" applyBorder="1" applyAlignment="1" applyProtection="1">
      <alignment horizontal="left" vertical="top" wrapText="1"/>
      <protection/>
    </xf>
    <xf numFmtId="0" fontId="30" fillId="0" borderId="0" xfId="25" applyFont="1" applyFill="1" applyBorder="1" applyAlignment="1" applyProtection="1">
      <alignment horizontal="left" vertical="top" wrapText="1"/>
      <protection/>
    </xf>
    <xf numFmtId="2" fontId="0" fillId="0" borderId="0" xfId="25" applyNumberFormat="1" applyFont="1" applyFill="1" applyBorder="1" applyAlignment="1" applyProtection="1">
      <alignment horizontal="center" vertical="center"/>
      <protection/>
    </xf>
    <xf numFmtId="0" fontId="0" fillId="0" borderId="0" xfId="25" applyFont="1" applyFill="1" applyBorder="1" applyAlignment="1" applyProtection="1">
      <alignment horizontal="center" vertical="center"/>
      <protection/>
    </xf>
    <xf numFmtId="0" fontId="26" fillId="0" borderId="0" xfId="25" applyFont="1" applyFill="1" applyBorder="1" applyAlignment="1" applyProtection="1">
      <alignment horizontal="center" vertical="center"/>
      <protection/>
    </xf>
    <xf numFmtId="0" fontId="24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Alignment="1" applyProtection="1">
      <alignment horizontal="center" vertical="center" wrapText="1"/>
      <protection/>
    </xf>
    <xf numFmtId="2" fontId="0" fillId="0" borderId="0" xfId="25" applyNumberFormat="1" applyFont="1" applyFill="1" applyBorder="1" applyProtection="1">
      <alignment/>
      <protection/>
    </xf>
    <xf numFmtId="0" fontId="10" fillId="0" borderId="0" xfId="25" applyFont="1" applyFill="1" applyAlignment="1" applyProtection="1">
      <alignment horizontal="center"/>
      <protection/>
    </xf>
    <xf numFmtId="0" fontId="2" fillId="0" borderId="0" xfId="25" applyFont="1" applyFill="1" applyAlignment="1" applyProtection="1">
      <alignment horizontal="center"/>
      <protection/>
    </xf>
    <xf numFmtId="0" fontId="0" fillId="0" borderId="0" xfId="25" applyFont="1" applyFill="1" applyAlignment="1" applyProtection="1">
      <alignment horizontal="center"/>
      <protection/>
    </xf>
    <xf numFmtId="2" fontId="85" fillId="15" borderId="86" xfId="30" applyNumberFormat="1" applyFont="1" applyFill="1" applyBorder="1" applyAlignment="1" applyProtection="1">
      <alignment horizontal="center" vertical="center"/>
      <protection locked="0"/>
    </xf>
    <xf numFmtId="2" fontId="85" fillId="15" borderId="87" xfId="30" applyNumberFormat="1" applyFont="1" applyFill="1" applyBorder="1" applyAlignment="1" applyProtection="1">
      <alignment horizontal="center" vertical="center"/>
      <protection locked="0"/>
    </xf>
    <xf numFmtId="2" fontId="85" fillId="15" borderId="88" xfId="30" applyNumberFormat="1" applyFont="1" applyFill="1" applyBorder="1" applyAlignment="1" applyProtection="1">
      <alignment horizontal="center" vertical="center"/>
      <protection locked="0"/>
    </xf>
    <xf numFmtId="2" fontId="84" fillId="15" borderId="89" xfId="25" applyNumberFormat="1" applyFont="1" applyFill="1" applyBorder="1" applyAlignment="1" applyProtection="1">
      <alignment horizontal="center" vertical="center" shrinkToFit="1"/>
      <protection locked="0"/>
    </xf>
    <xf numFmtId="1" fontId="74" fillId="16" borderId="68" xfId="25" applyNumberFormat="1" applyFont="1" applyFill="1" applyBorder="1" applyAlignment="1" applyProtection="1">
      <alignment horizontal="center" vertical="center"/>
      <protection/>
    </xf>
    <xf numFmtId="0" fontId="75" fillId="16" borderId="63" xfId="25" applyFont="1" applyFill="1" applyBorder="1" applyAlignment="1" applyProtection="1">
      <alignment horizontal="center" vertical="center"/>
      <protection/>
    </xf>
    <xf numFmtId="165" fontId="76" fillId="16" borderId="69" xfId="25" applyNumberFormat="1" applyFont="1" applyFill="1" applyBorder="1" applyAlignment="1" applyProtection="1">
      <alignment horizontal="center" vertical="center"/>
      <protection/>
    </xf>
    <xf numFmtId="1" fontId="74" fillId="16" borderId="70" xfId="25" applyNumberFormat="1" applyFont="1" applyFill="1" applyBorder="1" applyAlignment="1" applyProtection="1">
      <alignment horizontal="center" vertical="center"/>
      <protection/>
    </xf>
    <xf numFmtId="0" fontId="75" fillId="16" borderId="53" xfId="25" applyFont="1" applyFill="1" applyBorder="1" applyAlignment="1" applyProtection="1">
      <alignment horizontal="center" vertical="center"/>
      <protection/>
    </xf>
    <xf numFmtId="165" fontId="76" fillId="16" borderId="71" xfId="25" applyNumberFormat="1" applyFont="1" applyFill="1" applyBorder="1" applyAlignment="1" applyProtection="1">
      <alignment horizontal="center" vertical="center"/>
      <protection/>
    </xf>
    <xf numFmtId="1" fontId="74" fillId="16" borderId="72" xfId="25" applyNumberFormat="1" applyFont="1" applyFill="1" applyBorder="1" applyAlignment="1" applyProtection="1">
      <alignment horizontal="center" vertical="center"/>
      <protection/>
    </xf>
    <xf numFmtId="0" fontId="75" fillId="16" borderId="50" xfId="25" applyFont="1" applyFill="1" applyBorder="1" applyAlignment="1" applyProtection="1">
      <alignment horizontal="center" vertical="center"/>
      <protection/>
    </xf>
    <xf numFmtId="165" fontId="76" fillId="16" borderId="73" xfId="25" applyNumberFormat="1" applyFont="1" applyFill="1" applyBorder="1" applyAlignment="1" applyProtection="1">
      <alignment horizontal="center" vertical="center"/>
      <protection/>
    </xf>
    <xf numFmtId="2" fontId="0" fillId="16" borderId="46" xfId="25" applyNumberFormat="1" applyFont="1" applyFill="1" applyBorder="1" applyAlignment="1" applyProtection="1">
      <alignment horizontal="center" vertical="center"/>
      <protection/>
    </xf>
    <xf numFmtId="0" fontId="2" fillId="16" borderId="0" xfId="25" applyFont="1" applyFill="1" applyBorder="1" applyProtection="1">
      <alignment/>
      <protection/>
    </xf>
    <xf numFmtId="165" fontId="0" fillId="16" borderId="47" xfId="25" applyNumberFormat="1" applyFont="1" applyFill="1" applyBorder="1" applyAlignment="1" applyProtection="1">
      <alignment horizontal="center" vertical="center"/>
      <protection/>
    </xf>
    <xf numFmtId="2" fontId="2" fillId="16" borderId="48" xfId="25" applyNumberFormat="1" applyFont="1" applyFill="1" applyBorder="1" applyAlignment="1" applyProtection="1">
      <alignment horizontal="center" vertical="center"/>
      <protection/>
    </xf>
    <xf numFmtId="0" fontId="2" fillId="16" borderId="11" xfId="25" applyFont="1" applyFill="1" applyBorder="1" applyProtection="1">
      <alignment/>
      <protection/>
    </xf>
    <xf numFmtId="165" fontId="2" fillId="16" borderId="49" xfId="25" applyNumberFormat="1" applyFont="1" applyFill="1" applyBorder="1" applyAlignment="1" applyProtection="1">
      <alignment horizontal="center" vertical="center"/>
      <protection/>
    </xf>
    <xf numFmtId="2" fontId="0" fillId="16" borderId="46" xfId="25" applyNumberFormat="1" applyFont="1" applyFill="1" applyBorder="1" applyAlignment="1" applyProtection="1">
      <alignment horizontal="center"/>
      <protection/>
    </xf>
    <xf numFmtId="2" fontId="0" fillId="16" borderId="47" xfId="25" applyNumberFormat="1" applyFont="1" applyFill="1" applyBorder="1" applyAlignment="1" applyProtection="1">
      <alignment horizontal="center"/>
      <protection/>
    </xf>
    <xf numFmtId="2" fontId="2" fillId="16" borderId="46" xfId="25" applyNumberFormat="1" applyFont="1" applyFill="1" applyBorder="1" applyProtection="1">
      <alignment/>
      <protection/>
    </xf>
    <xf numFmtId="2" fontId="2" fillId="16" borderId="47" xfId="25" applyNumberFormat="1" applyFont="1" applyFill="1" applyBorder="1" applyProtection="1">
      <alignment/>
      <protection/>
    </xf>
    <xf numFmtId="2" fontId="0" fillId="16" borderId="46" xfId="25" applyNumberFormat="1" applyFont="1" applyFill="1" applyBorder="1" applyProtection="1">
      <alignment/>
      <protection/>
    </xf>
    <xf numFmtId="0" fontId="0" fillId="16" borderId="0" xfId="25" applyFont="1" applyFill="1" applyBorder="1" applyProtection="1">
      <alignment/>
      <protection/>
    </xf>
    <xf numFmtId="2" fontId="0" fillId="16" borderId="47" xfId="25" applyNumberFormat="1" applyFont="1" applyFill="1" applyBorder="1" applyProtection="1">
      <alignment/>
      <protection/>
    </xf>
    <xf numFmtId="0" fontId="41" fillId="17" borderId="57" xfId="25" applyFont="1" applyFill="1" applyBorder="1" applyAlignment="1" applyProtection="1">
      <alignment horizontal="center" vertical="center" wrapText="1"/>
      <protection/>
    </xf>
    <xf numFmtId="166" fontId="76" fillId="17" borderId="74" xfId="25" applyNumberFormat="1" applyFont="1" applyFill="1" applyBorder="1" applyAlignment="1" applyProtection="1">
      <alignment horizontal="center" vertical="center"/>
      <protection/>
    </xf>
    <xf numFmtId="166" fontId="76" fillId="17" borderId="75" xfId="25" applyNumberFormat="1" applyFont="1" applyFill="1" applyBorder="1" applyAlignment="1" applyProtection="1">
      <alignment horizontal="center" vertical="center"/>
      <protection/>
    </xf>
    <xf numFmtId="166" fontId="76" fillId="17" borderId="76" xfId="25" applyNumberFormat="1" applyFont="1" applyFill="1" applyBorder="1" applyAlignment="1" applyProtection="1">
      <alignment horizontal="center" vertical="center"/>
      <protection/>
    </xf>
    <xf numFmtId="166" fontId="17" fillId="17" borderId="58" xfId="25" applyNumberFormat="1" applyFont="1" applyFill="1" applyBorder="1" applyAlignment="1" applyProtection="1">
      <alignment horizontal="center" vertical="center"/>
      <protection/>
    </xf>
    <xf numFmtId="166" fontId="17" fillId="17" borderId="59" xfId="25" applyNumberFormat="1" applyFont="1" applyFill="1" applyBorder="1" applyAlignment="1" applyProtection="1">
      <alignment horizontal="center" vertical="center"/>
      <protection/>
    </xf>
    <xf numFmtId="2" fontId="0" fillId="17" borderId="60" xfId="25" applyNumberFormat="1" applyFont="1" applyFill="1" applyBorder="1" applyAlignment="1" applyProtection="1">
      <alignment horizontal="center"/>
      <protection/>
    </xf>
    <xf numFmtId="0" fontId="0" fillId="17" borderId="59" xfId="25" applyFont="1" applyFill="1" applyBorder="1" applyAlignment="1" applyProtection="1">
      <alignment horizontal="center"/>
      <protection/>
    </xf>
    <xf numFmtId="0" fontId="0" fillId="17" borderId="58" xfId="25" applyFont="1" applyFill="1" applyBorder="1" applyProtection="1">
      <alignment/>
      <protection/>
    </xf>
    <xf numFmtId="4" fontId="81" fillId="17" borderId="84" xfId="25" applyNumberFormat="1" applyFont="1" applyFill="1" applyBorder="1" applyAlignment="1" applyProtection="1">
      <alignment horizontal="center" vertical="center"/>
      <protection/>
    </xf>
    <xf numFmtId="0" fontId="41" fillId="18" borderId="57" xfId="25" applyFont="1" applyFill="1" applyBorder="1" applyAlignment="1" applyProtection="1">
      <alignment horizontal="center" vertical="center" wrapText="1"/>
      <protection/>
    </xf>
    <xf numFmtId="4" fontId="76" fillId="18" borderId="74" xfId="25" applyNumberFormat="1" applyFont="1" applyFill="1" applyBorder="1" applyAlignment="1" applyProtection="1">
      <alignment horizontal="center" vertical="center"/>
      <protection/>
    </xf>
    <xf numFmtId="4" fontId="76" fillId="18" borderId="75" xfId="25" applyNumberFormat="1" applyFont="1" applyFill="1" applyBorder="1" applyAlignment="1" applyProtection="1">
      <alignment horizontal="center" vertical="center"/>
      <protection/>
    </xf>
    <xf numFmtId="4" fontId="76" fillId="18" borderId="77" xfId="25" applyNumberFormat="1" applyFont="1" applyFill="1" applyBorder="1" applyAlignment="1" applyProtection="1">
      <alignment horizontal="center" vertical="center"/>
      <protection/>
    </xf>
    <xf numFmtId="4" fontId="17" fillId="18" borderId="58" xfId="25" applyNumberFormat="1" applyFont="1" applyFill="1" applyBorder="1" applyAlignment="1" applyProtection="1">
      <alignment horizontal="center" vertical="center"/>
      <protection/>
    </xf>
    <xf numFmtId="4" fontId="17" fillId="18" borderId="59" xfId="25" applyNumberFormat="1" applyFont="1" applyFill="1" applyBorder="1" applyAlignment="1" applyProtection="1">
      <alignment horizontal="center" vertical="center"/>
      <protection/>
    </xf>
    <xf numFmtId="2" fontId="0" fillId="18" borderId="60" xfId="25" applyNumberFormat="1" applyFont="1" applyFill="1" applyBorder="1" applyAlignment="1" applyProtection="1">
      <alignment horizontal="center"/>
      <protection/>
    </xf>
    <xf numFmtId="0" fontId="0" fillId="18" borderId="59" xfId="25" applyFont="1" applyFill="1" applyBorder="1" applyAlignment="1" applyProtection="1">
      <alignment horizontal="center"/>
      <protection/>
    </xf>
    <xf numFmtId="0" fontId="0" fillId="18" borderId="58" xfId="25" applyFont="1" applyFill="1" applyBorder="1" applyProtection="1">
      <alignment/>
      <protection/>
    </xf>
    <xf numFmtId="4" fontId="81" fillId="18" borderId="84" xfId="25" applyNumberFormat="1" applyFont="1" applyFill="1" applyBorder="1" applyAlignment="1" applyProtection="1">
      <alignment horizontal="center" vertical="center"/>
      <protection/>
    </xf>
    <xf numFmtId="0" fontId="80" fillId="0" borderId="90" xfId="0" applyFont="1" applyFill="1" applyBorder="1" applyAlignment="1" applyProtection="1">
      <alignment horizontal="left" vertical="top" wrapText="1"/>
      <protection locked="0"/>
    </xf>
    <xf numFmtId="0" fontId="80" fillId="0" borderId="91" xfId="0" applyFont="1" applyFill="1" applyBorder="1" applyAlignment="1" applyProtection="1">
      <alignment horizontal="left" vertical="top" wrapText="1"/>
      <protection locked="0"/>
    </xf>
    <xf numFmtId="0" fontId="80" fillId="0" borderId="92" xfId="0" applyFont="1" applyFill="1" applyBorder="1" applyAlignment="1" applyProtection="1">
      <alignment horizontal="left" vertical="top" wrapText="1"/>
      <protection locked="0"/>
    </xf>
    <xf numFmtId="2" fontId="46" fillId="5" borderId="16" xfId="0" applyNumberFormat="1" applyFont="1" applyFill="1" applyBorder="1" applyAlignment="1" applyProtection="1">
      <alignment horizontal="center"/>
      <protection/>
    </xf>
    <xf numFmtId="2" fontId="46" fillId="5" borderId="17" xfId="0" applyNumberFormat="1" applyFont="1" applyFill="1" applyBorder="1" applyAlignment="1" applyProtection="1">
      <alignment horizontal="center"/>
      <protection/>
    </xf>
    <xf numFmtId="2" fontId="46" fillId="6" borderId="16" xfId="0" applyNumberFormat="1" applyFont="1" applyFill="1" applyBorder="1" applyAlignment="1" applyProtection="1">
      <alignment horizontal="center"/>
      <protection/>
    </xf>
    <xf numFmtId="2" fontId="46" fillId="6" borderId="17" xfId="0" applyNumberFormat="1" applyFont="1" applyFill="1" applyBorder="1" applyAlignment="1" applyProtection="1">
      <alignment horizontal="center"/>
      <protection/>
    </xf>
    <xf numFmtId="2" fontId="83" fillId="3" borderId="93" xfId="0" applyNumberFormat="1" applyFont="1" applyFill="1" applyBorder="1" applyAlignment="1" applyProtection="1">
      <alignment horizontal="center" vertical="center"/>
      <protection/>
    </xf>
    <xf numFmtId="2" fontId="83" fillId="3" borderId="44" xfId="0" applyNumberFormat="1" applyFont="1" applyFill="1" applyBorder="1" applyAlignment="1" applyProtection="1">
      <alignment horizontal="center" vertical="center"/>
      <protection/>
    </xf>
    <xf numFmtId="2" fontId="83" fillId="3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 quotePrefix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167" fontId="3" fillId="0" borderId="67" xfId="25" applyNumberFormat="1" applyFont="1" applyFill="1" applyBorder="1" applyAlignment="1" applyProtection="1">
      <alignment horizontal="center"/>
      <protection/>
    </xf>
    <xf numFmtId="167" fontId="3" fillId="0" borderId="94" xfId="25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34" xfId="0" applyFont="1" applyFill="1" applyBorder="1" applyAlignment="1" applyProtection="1">
      <alignment horizontal="right" vertical="top" wrapText="1"/>
      <protection/>
    </xf>
    <xf numFmtId="0" fontId="31" fillId="0" borderId="0" xfId="0" applyFont="1" applyFill="1" applyBorder="1" applyAlignment="1" applyProtection="1">
      <alignment horizontal="right" vertical="top" wrapText="1"/>
      <protection/>
    </xf>
    <xf numFmtId="0" fontId="31" fillId="0" borderId="11" xfId="0" applyFont="1" applyFill="1" applyBorder="1" applyAlignment="1" applyProtection="1">
      <alignment horizontal="right" vertical="top" wrapText="1"/>
      <protection/>
    </xf>
    <xf numFmtId="0" fontId="47" fillId="0" borderId="95" xfId="0" applyFont="1" applyFill="1" applyBorder="1" applyAlignment="1" applyProtection="1">
      <alignment horizontal="left" vertical="top" wrapText="1"/>
      <protection/>
    </xf>
    <xf numFmtId="0" fontId="47" fillId="0" borderId="6" xfId="0" applyFont="1" applyFill="1" applyBorder="1" applyAlignment="1" applyProtection="1">
      <alignment horizontal="left" vertical="top" wrapText="1"/>
      <protection/>
    </xf>
    <xf numFmtId="0" fontId="47" fillId="0" borderId="12" xfId="0" applyFont="1" applyFill="1" applyBorder="1" applyAlignment="1" applyProtection="1">
      <alignment horizontal="left" vertical="top" wrapText="1"/>
      <protection/>
    </xf>
    <xf numFmtId="2" fontId="41" fillId="3" borderId="2" xfId="0" applyNumberFormat="1" applyFont="1" applyFill="1" applyBorder="1" applyAlignment="1" applyProtection="1">
      <alignment horizontal="center" vertical="center" wrapText="1"/>
      <protection/>
    </xf>
    <xf numFmtId="2" fontId="41" fillId="3" borderId="3" xfId="0" applyNumberFormat="1" applyFont="1" applyFill="1" applyBorder="1" applyAlignment="1" applyProtection="1">
      <alignment horizontal="center" vertical="center"/>
      <protection/>
    </xf>
    <xf numFmtId="2" fontId="41" fillId="3" borderId="4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 vertical="top" textRotation="90"/>
      <protection/>
    </xf>
    <xf numFmtId="0" fontId="32" fillId="0" borderId="11" xfId="0" applyFont="1" applyFill="1" applyBorder="1" applyAlignment="1" applyProtection="1">
      <alignment horizontal="right" vertical="top" textRotation="90"/>
      <protection/>
    </xf>
    <xf numFmtId="2" fontId="46" fillId="3" borderId="5" xfId="0" applyNumberFormat="1" applyFont="1" applyFill="1" applyBorder="1" applyAlignment="1" applyProtection="1">
      <alignment horizontal="center" wrapText="1"/>
      <protection/>
    </xf>
    <xf numFmtId="2" fontId="46" fillId="3" borderId="10" xfId="0" applyNumberFormat="1" applyFont="1" applyFill="1" applyBorder="1" applyAlignment="1" applyProtection="1">
      <alignment horizontal="center" wrapText="1"/>
      <protection/>
    </xf>
    <xf numFmtId="0" fontId="39" fillId="3" borderId="0" xfId="0" applyFont="1" applyFill="1" applyBorder="1" applyAlignment="1" applyProtection="1">
      <alignment horizontal="center" wrapText="1"/>
      <protection/>
    </xf>
    <xf numFmtId="0" fontId="39" fillId="3" borderId="11" xfId="0" applyFont="1" applyFill="1" applyBorder="1" applyAlignment="1" applyProtection="1">
      <alignment horizontal="center" wrapText="1"/>
      <protection/>
    </xf>
    <xf numFmtId="2" fontId="46" fillId="3" borderId="6" xfId="0" applyNumberFormat="1" applyFont="1" applyFill="1" applyBorder="1" applyAlignment="1" applyProtection="1">
      <alignment horizontal="center" wrapText="1"/>
      <protection/>
    </xf>
    <xf numFmtId="2" fontId="63" fillId="3" borderId="12" xfId="0" applyNumberFormat="1" applyFont="1" applyFill="1" applyBorder="1" applyAlignment="1" applyProtection="1">
      <alignment horizontal="center" wrapText="1"/>
      <protection/>
    </xf>
    <xf numFmtId="0" fontId="67" fillId="0" borderId="0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top" wrapText="1"/>
      <protection/>
    </xf>
    <xf numFmtId="0" fontId="67" fillId="0" borderId="0" xfId="0" applyFont="1" applyFill="1" applyBorder="1" applyAlignment="1" applyProtection="1">
      <alignment horizontal="right" vertical="top" wrapText="1"/>
      <protection/>
    </xf>
    <xf numFmtId="0" fontId="67" fillId="0" borderId="50" xfId="0" applyFont="1" applyFill="1" applyBorder="1" applyAlignment="1" applyProtection="1">
      <alignment horizontal="right" vertical="top" wrapText="1"/>
      <protection/>
    </xf>
    <xf numFmtId="0" fontId="47" fillId="0" borderId="34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left" vertical="top" wrapText="1"/>
      <protection/>
    </xf>
    <xf numFmtId="2" fontId="9" fillId="11" borderId="96" xfId="0" applyNumberFormat="1" applyFont="1" applyFill="1" applyBorder="1" applyAlignment="1" applyProtection="1">
      <alignment horizontal="center" vertical="center" wrapText="1"/>
      <protection/>
    </xf>
    <xf numFmtId="2" fontId="9" fillId="11" borderId="67" xfId="0" applyNumberFormat="1" applyFont="1" applyFill="1" applyBorder="1" applyAlignment="1" applyProtection="1">
      <alignment horizontal="center" vertical="center"/>
      <protection/>
    </xf>
    <xf numFmtId="2" fontId="9" fillId="11" borderId="94" xfId="0" applyNumberFormat="1" applyFont="1" applyFill="1" applyBorder="1" applyAlignment="1" applyProtection="1">
      <alignment horizontal="center" vertical="center"/>
      <protection/>
    </xf>
    <xf numFmtId="0" fontId="29" fillId="0" borderId="61" xfId="0" applyFont="1" applyFill="1" applyBorder="1" applyAlignment="1" applyProtection="1" quotePrefix="1">
      <alignment horizontal="center" vertical="center" wrapText="1"/>
      <protection/>
    </xf>
    <xf numFmtId="0" fontId="29" fillId="0" borderId="61" xfId="0" applyFont="1" applyFill="1" applyBorder="1" applyAlignment="1" applyProtection="1">
      <alignment horizontal="center" vertical="center" wrapText="1"/>
      <protection/>
    </xf>
    <xf numFmtId="2" fontId="9" fillId="11" borderId="46" xfId="0" applyNumberFormat="1" applyFont="1" applyFill="1" applyBorder="1" applyAlignment="1" applyProtection="1">
      <alignment horizontal="center" wrapText="1"/>
      <protection/>
    </xf>
    <xf numFmtId="0" fontId="0" fillId="11" borderId="0" xfId="0" applyFont="1" applyFill="1" applyBorder="1" applyAlignment="1" applyProtection="1">
      <alignment horizontal="center" wrapText="1"/>
      <protection/>
    </xf>
    <xf numFmtId="2" fontId="9" fillId="11" borderId="47" xfId="0" applyNumberFormat="1" applyFont="1" applyFill="1" applyBorder="1" applyAlignment="1" applyProtection="1">
      <alignment horizontal="center" wrapText="1"/>
      <protection/>
    </xf>
    <xf numFmtId="2" fontId="56" fillId="11" borderId="47" xfId="0" applyNumberFormat="1" applyFont="1" applyFill="1" applyBorder="1" applyAlignment="1" applyProtection="1">
      <alignment horizontal="center" wrapText="1"/>
      <protection/>
    </xf>
    <xf numFmtId="2" fontId="64" fillId="12" borderId="58" xfId="0" applyNumberFormat="1" applyFont="1" applyFill="1" applyBorder="1" applyAlignment="1" applyProtection="1">
      <alignment horizontal="center"/>
      <protection/>
    </xf>
    <xf numFmtId="2" fontId="64" fillId="13" borderId="58" xfId="0" applyNumberFormat="1" applyFont="1" applyFill="1" applyBorder="1" applyAlignment="1" applyProtection="1">
      <alignment horizontal="center"/>
      <protection/>
    </xf>
    <xf numFmtId="2" fontId="81" fillId="11" borderId="97" xfId="0" applyNumberFormat="1" applyFont="1" applyFill="1" applyBorder="1" applyAlignment="1" applyProtection="1">
      <alignment horizontal="center" vertical="center"/>
      <protection/>
    </xf>
    <xf numFmtId="2" fontId="81" fillId="11" borderId="98" xfId="0" applyNumberFormat="1" applyFont="1" applyFill="1" applyBorder="1" applyAlignment="1" applyProtection="1">
      <alignment horizontal="center" vertical="center"/>
      <protection/>
    </xf>
    <xf numFmtId="2" fontId="81" fillId="11" borderId="99" xfId="0" applyNumberFormat="1" applyFont="1" applyFill="1" applyBorder="1" applyAlignment="1" applyProtection="1">
      <alignment horizontal="center" vertical="center"/>
      <protection/>
    </xf>
    <xf numFmtId="0" fontId="72" fillId="0" borderId="67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 quotePrefix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2" fontId="64" fillId="17" borderId="58" xfId="25" applyNumberFormat="1" applyFont="1" applyFill="1" applyBorder="1" applyAlignment="1" applyProtection="1">
      <alignment horizontal="center"/>
      <protection/>
    </xf>
    <xf numFmtId="2" fontId="64" fillId="18" borderId="58" xfId="25" applyNumberFormat="1" applyFont="1" applyFill="1" applyBorder="1" applyAlignment="1" applyProtection="1">
      <alignment horizontal="center"/>
      <protection/>
    </xf>
    <xf numFmtId="2" fontId="81" fillId="16" borderId="97" xfId="25" applyNumberFormat="1" applyFont="1" applyFill="1" applyBorder="1" applyAlignment="1" applyProtection="1">
      <alignment horizontal="center" vertical="center"/>
      <protection/>
    </xf>
    <xf numFmtId="2" fontId="81" fillId="16" borderId="98" xfId="25" applyNumberFormat="1" applyFont="1" applyFill="1" applyBorder="1" applyAlignment="1" applyProtection="1">
      <alignment horizontal="center" vertical="center"/>
      <protection/>
    </xf>
    <xf numFmtId="2" fontId="81" fillId="16" borderId="99" xfId="25" applyNumberFormat="1" applyFont="1" applyFill="1" applyBorder="1" applyAlignment="1" applyProtection="1">
      <alignment horizontal="center" vertical="center"/>
      <protection/>
    </xf>
    <xf numFmtId="0" fontId="72" fillId="0" borderId="67" xfId="25" applyFont="1" applyFill="1" applyBorder="1" applyAlignment="1" applyProtection="1">
      <alignment horizontal="center" vertical="center" wrapText="1"/>
      <protection/>
    </xf>
    <xf numFmtId="0" fontId="80" fillId="0" borderId="90" xfId="25" applyFont="1" applyFill="1" applyBorder="1" applyAlignment="1" applyProtection="1">
      <alignment horizontal="left" vertical="top" wrapText="1"/>
      <protection locked="0"/>
    </xf>
    <xf numFmtId="0" fontId="80" fillId="0" borderId="91" xfId="25" applyFont="1" applyFill="1" applyBorder="1" applyAlignment="1" applyProtection="1">
      <alignment horizontal="left" vertical="top" wrapText="1"/>
      <protection locked="0"/>
    </xf>
    <xf numFmtId="0" fontId="80" fillId="0" borderId="92" xfId="25" applyFont="1" applyFill="1" applyBorder="1" applyAlignment="1" applyProtection="1">
      <alignment horizontal="left" vertical="top" wrapText="1"/>
      <protection locked="0"/>
    </xf>
    <xf numFmtId="0" fontId="29" fillId="0" borderId="0" xfId="25" applyFont="1" applyFill="1" applyBorder="1" applyAlignment="1" applyProtection="1" quotePrefix="1">
      <alignment horizontal="center" vertical="center" wrapText="1"/>
      <protection/>
    </xf>
    <xf numFmtId="0" fontId="29" fillId="0" borderId="0" xfId="25" applyFont="1" applyFill="1" applyBorder="1" applyAlignment="1" applyProtection="1">
      <alignment horizontal="center" vertical="center" wrapText="1"/>
      <protection/>
    </xf>
    <xf numFmtId="0" fontId="67" fillId="0" borderId="0" xfId="25" applyFont="1" applyFill="1" applyBorder="1" applyAlignment="1" applyProtection="1">
      <alignment horizontal="left" vertical="center" wrapText="1"/>
      <protection/>
    </xf>
    <xf numFmtId="0" fontId="67" fillId="0" borderId="34" xfId="25" applyFont="1" applyFill="1" applyBorder="1" applyAlignment="1" applyProtection="1">
      <alignment horizontal="right" vertical="top" wrapText="1"/>
      <protection/>
    </xf>
    <xf numFmtId="0" fontId="67" fillId="0" borderId="0" xfId="25" applyFont="1" applyFill="1" applyBorder="1" applyAlignment="1" applyProtection="1">
      <alignment horizontal="right" vertical="top" wrapText="1"/>
      <protection/>
    </xf>
    <xf numFmtId="0" fontId="67" fillId="0" borderId="50" xfId="25" applyFont="1" applyFill="1" applyBorder="1" applyAlignment="1" applyProtection="1">
      <alignment horizontal="right" vertical="top" wrapText="1"/>
      <protection/>
    </xf>
    <xf numFmtId="0" fontId="47" fillId="0" borderId="34" xfId="25" applyFont="1" applyFill="1" applyBorder="1" applyAlignment="1" applyProtection="1">
      <alignment horizontal="left" vertical="top" wrapText="1"/>
      <protection/>
    </xf>
    <xf numFmtId="0" fontId="47" fillId="0" borderId="0" xfId="25" applyFont="1" applyFill="1" applyBorder="1" applyAlignment="1" applyProtection="1">
      <alignment horizontal="left" vertical="top" wrapText="1"/>
      <protection/>
    </xf>
    <xf numFmtId="2" fontId="9" fillId="16" borderId="96" xfId="25" applyNumberFormat="1" applyFont="1" applyFill="1" applyBorder="1" applyAlignment="1" applyProtection="1">
      <alignment horizontal="center" vertical="center" wrapText="1"/>
      <protection/>
    </xf>
    <xf numFmtId="2" fontId="9" fillId="16" borderId="67" xfId="25" applyNumberFormat="1" applyFont="1" applyFill="1" applyBorder="1" applyAlignment="1" applyProtection="1">
      <alignment horizontal="center" vertical="center"/>
      <protection/>
    </xf>
    <xf numFmtId="2" fontId="9" fillId="16" borderId="94" xfId="25" applyNumberFormat="1" applyFont="1" applyFill="1" applyBorder="1" applyAlignment="1" applyProtection="1">
      <alignment horizontal="center" vertical="center"/>
      <protection/>
    </xf>
    <xf numFmtId="0" fontId="29" fillId="0" borderId="61" xfId="25" applyFont="1" applyFill="1" applyBorder="1" applyAlignment="1" applyProtection="1" quotePrefix="1">
      <alignment horizontal="center" vertical="center" wrapText="1"/>
      <protection/>
    </xf>
    <xf numFmtId="0" fontId="29" fillId="0" borderId="61" xfId="25" applyFont="1" applyFill="1" applyBorder="1" applyAlignment="1" applyProtection="1">
      <alignment horizontal="center" vertical="center" wrapText="1"/>
      <protection/>
    </xf>
    <xf numFmtId="0" fontId="32" fillId="0" borderId="0" xfId="25" applyFont="1" applyFill="1" applyBorder="1" applyAlignment="1" applyProtection="1">
      <alignment horizontal="right" vertical="top" textRotation="90"/>
      <protection/>
    </xf>
    <xf numFmtId="2" fontId="9" fillId="16" borderId="46" xfId="25" applyNumberFormat="1" applyFont="1" applyFill="1" applyBorder="1" applyAlignment="1" applyProtection="1">
      <alignment horizontal="center" wrapText="1"/>
      <protection/>
    </xf>
    <xf numFmtId="0" fontId="0" fillId="16" borderId="0" xfId="25" applyFont="1" applyFill="1" applyBorder="1" applyAlignment="1" applyProtection="1">
      <alignment horizontal="center" wrapText="1"/>
      <protection/>
    </xf>
    <xf numFmtId="2" fontId="9" fillId="16" borderId="47" xfId="25" applyNumberFormat="1" applyFont="1" applyFill="1" applyBorder="1" applyAlignment="1" applyProtection="1">
      <alignment horizontal="center" wrapText="1"/>
      <protection/>
    </xf>
    <xf numFmtId="2" fontId="56" fillId="16" borderId="47" xfId="25" applyNumberFormat="1" applyFont="1" applyFill="1" applyBorder="1" applyAlignment="1" applyProtection="1">
      <alignment horizont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4" xfId="23"/>
    <cellStyle name="Hyperlink 2" xfId="24"/>
    <cellStyle name="Normal 2 2" xfId="25"/>
    <cellStyle name="Normal 3 2" xfId="26"/>
    <cellStyle name="Normal 3 3" xfId="27"/>
    <cellStyle name="Normal 3 2 2" xfId="28"/>
    <cellStyle name="Normal 4 2" xfId="29"/>
    <cellStyle name="Normal 4 3" xfId="30"/>
    <cellStyle name="Normal 3 4" xfId="31"/>
    <cellStyle name="Normal 4 4" xfId="32"/>
  </cellStyles>
  <dxfs count="15">
    <dxf>
      <font>
        <color rgb="FF003300"/>
      </font>
      <border/>
    </dxf>
    <dxf>
      <font>
        <color rgb="FF003300"/>
      </font>
      <border/>
    </dxf>
    <dxf>
      <font>
        <color rgb="FF003300"/>
      </font>
      <border/>
    </dxf>
    <dxf>
      <font>
        <color rgb="FF003300"/>
      </font>
      <border/>
    </dxf>
    <dxf>
      <font>
        <b/>
        <i val="0"/>
        <u val="single"/>
        <color rgb="FF003300"/>
      </font>
      <border/>
    </dxf>
    <dxf>
      <font>
        <color rgb="FF003300"/>
      </font>
      <border/>
    </dxf>
    <dxf>
      <font>
        <color rgb="FF003300"/>
      </font>
      <border/>
    </dxf>
    <dxf>
      <font>
        <color rgb="FF003300"/>
      </font>
      <border/>
    </dxf>
    <dxf>
      <font>
        <color rgb="FF003300"/>
      </font>
      <border/>
    </dxf>
    <dxf>
      <font>
        <b/>
        <i val="0"/>
        <u val="single"/>
        <color rgb="FF003300"/>
      </font>
      <border/>
    </dxf>
    <dxf>
      <font>
        <color rgb="FF0000CC"/>
      </font>
      <border/>
    </dxf>
    <dxf>
      <font>
        <color rgb="FF0000CC"/>
      </font>
      <border/>
    </dxf>
    <dxf>
      <font>
        <color rgb="FF0000CC"/>
      </font>
      <border/>
    </dxf>
    <dxf>
      <font>
        <color rgb="FF0000CC"/>
      </font>
      <border/>
    </dxf>
    <dxf>
      <font>
        <b/>
        <i val="0"/>
        <u val="single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</xdr:row>
      <xdr:rowOff>66675</xdr:rowOff>
    </xdr:from>
    <xdr:to>
      <xdr:col>19</xdr:col>
      <xdr:colOff>295275</xdr:colOff>
      <xdr:row>1</xdr:row>
      <xdr:rowOff>428625</xdr:rowOff>
    </xdr:to>
    <xdr:sp macro="" textlink="">
      <xdr:nvSpPr>
        <xdr:cNvPr id="2" name="Arrow: Right 1"/>
        <xdr:cNvSpPr/>
      </xdr:nvSpPr>
      <xdr:spPr>
        <a:xfrm>
          <a:off x="1990725" y="133350"/>
          <a:ext cx="257175" cy="361950"/>
        </a:xfrm>
        <a:prstGeom prst="rightArrow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142875</xdr:colOff>
      <xdr:row>3</xdr:row>
      <xdr:rowOff>333375</xdr:rowOff>
    </xdr:from>
    <xdr:to>
      <xdr:col>12</xdr:col>
      <xdr:colOff>504825</xdr:colOff>
      <xdr:row>5</xdr:row>
      <xdr:rowOff>66675</xdr:rowOff>
    </xdr:to>
    <xdr:sp macro="" textlink="">
      <xdr:nvSpPr>
        <xdr:cNvPr id="7" name="Arrow: Right 6"/>
        <xdr:cNvSpPr/>
      </xdr:nvSpPr>
      <xdr:spPr>
        <a:xfrm rot="5400000">
          <a:off x="257175" y="942975"/>
          <a:ext cx="361950" cy="257175"/>
        </a:xfrm>
        <a:prstGeom prst="rightArrow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485775</xdr:colOff>
      <xdr:row>3</xdr:row>
      <xdr:rowOff>342900</xdr:rowOff>
    </xdr:from>
    <xdr:to>
      <xdr:col>20</xdr:col>
      <xdr:colOff>657225</xdr:colOff>
      <xdr:row>5</xdr:row>
      <xdr:rowOff>85725</xdr:rowOff>
    </xdr:to>
    <xdr:sp macro="" textlink="">
      <xdr:nvSpPr>
        <xdr:cNvPr id="6" name="Arrow: Right 5"/>
        <xdr:cNvSpPr/>
      </xdr:nvSpPr>
      <xdr:spPr>
        <a:xfrm>
          <a:off x="2800350" y="952500"/>
          <a:ext cx="171450" cy="266700"/>
        </a:xfrm>
        <a:prstGeom prst="rightArrow">
          <a:avLst/>
        </a:prstGeom>
        <a:noFill/>
        <a:ln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21</xdr:col>
      <xdr:colOff>647700</xdr:colOff>
      <xdr:row>0</xdr:row>
      <xdr:rowOff>28575</xdr:rowOff>
    </xdr:from>
    <xdr:to>
      <xdr:col>28</xdr:col>
      <xdr:colOff>1133475</xdr:colOff>
      <xdr:row>2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8575"/>
          <a:ext cx="4657725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</xdr:row>
      <xdr:rowOff>66675</xdr:rowOff>
    </xdr:from>
    <xdr:to>
      <xdr:col>19</xdr:col>
      <xdr:colOff>295275</xdr:colOff>
      <xdr:row>1</xdr:row>
      <xdr:rowOff>428625</xdr:rowOff>
    </xdr:to>
    <xdr:sp macro="" textlink="">
      <xdr:nvSpPr>
        <xdr:cNvPr id="4" name="Arrow: Right 3"/>
        <xdr:cNvSpPr/>
      </xdr:nvSpPr>
      <xdr:spPr>
        <a:xfrm>
          <a:off x="1981200" y="133350"/>
          <a:ext cx="257175" cy="361950"/>
        </a:xfrm>
        <a:prstGeom prst="rightArrow">
          <a:avLst/>
        </a:prstGeom>
        <a:noFill/>
        <a:ln>
          <a:solidFill>
            <a:srgbClr val="EE2737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142875</xdr:colOff>
      <xdr:row>3</xdr:row>
      <xdr:rowOff>333375</xdr:rowOff>
    </xdr:from>
    <xdr:to>
      <xdr:col>12</xdr:col>
      <xdr:colOff>504825</xdr:colOff>
      <xdr:row>5</xdr:row>
      <xdr:rowOff>66675</xdr:rowOff>
    </xdr:to>
    <xdr:sp macro="" textlink="">
      <xdr:nvSpPr>
        <xdr:cNvPr id="5" name="Arrow: Right 4"/>
        <xdr:cNvSpPr/>
      </xdr:nvSpPr>
      <xdr:spPr>
        <a:xfrm rot="5400000">
          <a:off x="257175" y="942975"/>
          <a:ext cx="361950" cy="257175"/>
        </a:xfrm>
        <a:prstGeom prst="rightArrow">
          <a:avLst/>
        </a:prstGeom>
        <a:noFill/>
        <a:ln>
          <a:solidFill>
            <a:srgbClr val="EE2737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485775</xdr:colOff>
      <xdr:row>3</xdr:row>
      <xdr:rowOff>342900</xdr:rowOff>
    </xdr:from>
    <xdr:to>
      <xdr:col>20</xdr:col>
      <xdr:colOff>657225</xdr:colOff>
      <xdr:row>5</xdr:row>
      <xdr:rowOff>85725</xdr:rowOff>
    </xdr:to>
    <xdr:sp macro="" textlink="">
      <xdr:nvSpPr>
        <xdr:cNvPr id="6" name="Arrow: Right 5"/>
        <xdr:cNvSpPr/>
      </xdr:nvSpPr>
      <xdr:spPr>
        <a:xfrm>
          <a:off x="2790825" y="952500"/>
          <a:ext cx="171450" cy="266700"/>
        </a:xfrm>
        <a:prstGeom prst="rightArrow">
          <a:avLst/>
        </a:prstGeom>
        <a:noFill/>
        <a:ln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21</xdr:col>
      <xdr:colOff>409575</xdr:colOff>
      <xdr:row>0</xdr:row>
      <xdr:rowOff>47625</xdr:rowOff>
    </xdr:from>
    <xdr:to>
      <xdr:col>28</xdr:col>
      <xdr:colOff>1590675</xdr:colOff>
      <xdr:row>2</xdr:row>
      <xdr:rowOff>57150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47625"/>
          <a:ext cx="535305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</xdr:row>
      <xdr:rowOff>66675</xdr:rowOff>
    </xdr:from>
    <xdr:to>
      <xdr:col>19</xdr:col>
      <xdr:colOff>295275</xdr:colOff>
      <xdr:row>1</xdr:row>
      <xdr:rowOff>428625</xdr:rowOff>
    </xdr:to>
    <xdr:sp macro="" textlink="">
      <xdr:nvSpPr>
        <xdr:cNvPr id="4" name="Arrow: Right 3"/>
        <xdr:cNvSpPr/>
      </xdr:nvSpPr>
      <xdr:spPr>
        <a:xfrm>
          <a:off x="1990725" y="133350"/>
          <a:ext cx="257175" cy="361950"/>
        </a:xfrm>
        <a:prstGeom prst="rightArrow">
          <a:avLst/>
        </a:prstGeom>
        <a:noFill/>
        <a:ln>
          <a:solidFill>
            <a:srgbClr val="EE2737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142875</xdr:colOff>
      <xdr:row>3</xdr:row>
      <xdr:rowOff>333375</xdr:rowOff>
    </xdr:from>
    <xdr:to>
      <xdr:col>12</xdr:col>
      <xdr:colOff>504825</xdr:colOff>
      <xdr:row>5</xdr:row>
      <xdr:rowOff>66675</xdr:rowOff>
    </xdr:to>
    <xdr:sp macro="" textlink="">
      <xdr:nvSpPr>
        <xdr:cNvPr id="5" name="Arrow: Right 4"/>
        <xdr:cNvSpPr/>
      </xdr:nvSpPr>
      <xdr:spPr>
        <a:xfrm rot="5400000">
          <a:off x="257175" y="942975"/>
          <a:ext cx="361950" cy="257175"/>
        </a:xfrm>
        <a:prstGeom prst="rightArrow">
          <a:avLst/>
        </a:prstGeom>
        <a:noFill/>
        <a:ln>
          <a:solidFill>
            <a:srgbClr val="EE2737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485775</xdr:colOff>
      <xdr:row>3</xdr:row>
      <xdr:rowOff>342900</xdr:rowOff>
    </xdr:from>
    <xdr:to>
      <xdr:col>20</xdr:col>
      <xdr:colOff>657225</xdr:colOff>
      <xdr:row>5</xdr:row>
      <xdr:rowOff>85725</xdr:rowOff>
    </xdr:to>
    <xdr:sp macro="" textlink="">
      <xdr:nvSpPr>
        <xdr:cNvPr id="6" name="Arrow: Right 5"/>
        <xdr:cNvSpPr/>
      </xdr:nvSpPr>
      <xdr:spPr>
        <a:xfrm>
          <a:off x="2800350" y="952500"/>
          <a:ext cx="171450" cy="266700"/>
        </a:xfrm>
        <a:prstGeom prst="rightArrow">
          <a:avLst/>
        </a:prstGeom>
        <a:noFill/>
        <a:ln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21</xdr:col>
      <xdr:colOff>352425</xdr:colOff>
      <xdr:row>0</xdr:row>
      <xdr:rowOff>9525</xdr:rowOff>
    </xdr:from>
    <xdr:to>
      <xdr:col>29</xdr:col>
      <xdr:colOff>85725</xdr:colOff>
      <xdr:row>2</xdr:row>
      <xdr:rowOff>66675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525"/>
          <a:ext cx="5819775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0</xdr:colOff>
      <xdr:row>1</xdr:row>
      <xdr:rowOff>104775</xdr:rowOff>
    </xdr:to>
    <xdr:pic>
      <xdr:nvPicPr>
        <xdr:cNvPr id="2183298" name="Picture 1" descr="1c_pms_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57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409575</xdr:colOff>
      <xdr:row>0</xdr:row>
      <xdr:rowOff>76200</xdr:rowOff>
    </xdr:from>
    <xdr:to>
      <xdr:col>5</xdr:col>
      <xdr:colOff>0</xdr:colOff>
      <xdr:row>1</xdr:row>
      <xdr:rowOff>9525</xdr:rowOff>
    </xdr:to>
    <xdr:pic>
      <xdr:nvPicPr>
        <xdr:cNvPr id="2183299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29150" y="76200"/>
          <a:ext cx="1790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  <pageSetUpPr fitToPage="1"/>
  </sheetPr>
  <dimension ref="A1:AC45"/>
  <sheetViews>
    <sheetView showGridLines="0" tabSelected="1" defaultGridColor="0" colorId="12" workbookViewId="0" topLeftCell="K1">
      <selection activeCell="U2" sqref="U2"/>
    </sheetView>
  </sheetViews>
  <sheetFormatPr defaultColWidth="9.140625" defaultRowHeight="12.75"/>
  <cols>
    <col min="1" max="1" width="7.421875" style="14" hidden="1" customWidth="1"/>
    <col min="2" max="2" width="5.28125" style="14" hidden="1" customWidth="1"/>
    <col min="3" max="3" width="7.8515625" style="13" hidden="1" customWidth="1"/>
    <col min="4" max="4" width="15.7109375" style="14" hidden="1" customWidth="1"/>
    <col min="5" max="5" width="2.28125" style="13" hidden="1" customWidth="1"/>
    <col min="6" max="6" width="11.7109375" style="204" hidden="1" customWidth="1"/>
    <col min="7" max="7" width="11.7109375" style="13" hidden="1" customWidth="1"/>
    <col min="8" max="8" width="5.00390625" style="13" hidden="1" customWidth="1"/>
    <col min="9" max="9" width="6.140625" style="14" hidden="1" customWidth="1"/>
    <col min="10" max="10" width="14.8515625" style="9" hidden="1" customWidth="1"/>
    <col min="11" max="11" width="1.7109375" style="9" customWidth="1"/>
    <col min="12" max="12" width="1.28515625" style="9" hidden="1" customWidth="1"/>
    <col min="13" max="13" width="11.00390625" style="9" customWidth="1"/>
    <col min="14" max="14" width="16.57421875" style="9" customWidth="1"/>
    <col min="15" max="15" width="3.8515625" style="9" hidden="1" customWidth="1"/>
    <col min="16" max="16" width="8.421875" style="54" hidden="1" customWidth="1"/>
    <col min="17" max="17" width="4.28125" style="9" hidden="1" customWidth="1"/>
    <col min="18" max="18" width="2.28125" style="9" hidden="1" customWidth="1"/>
    <col min="19" max="19" width="2.421875" style="14" hidden="1" customWidth="1"/>
    <col min="20" max="20" width="5.421875" style="9" customWidth="1"/>
    <col min="21" max="21" width="10.28125" style="9" customWidth="1"/>
    <col min="22" max="22" width="11.57421875" style="55" customWidth="1"/>
    <col min="23" max="23" width="3.7109375" style="9" customWidth="1"/>
    <col min="24" max="24" width="12.00390625" style="55" customWidth="1"/>
    <col min="25" max="25" width="8.8515625" style="55" hidden="1" customWidth="1"/>
    <col min="26" max="26" width="8.140625" style="9" customWidth="1"/>
    <col min="27" max="27" width="18.140625" style="9" customWidth="1"/>
    <col min="28" max="28" width="9.00390625" style="9" customWidth="1"/>
    <col min="29" max="29" width="28.7109375" style="9" customWidth="1"/>
    <col min="30" max="247" width="9.140625" style="9" customWidth="1"/>
    <col min="248" max="257" width="9.140625" style="9" hidden="1" customWidth="1"/>
    <col min="258" max="258" width="1.7109375" style="9" customWidth="1"/>
    <col min="259" max="259" width="2.7109375" style="9" customWidth="1"/>
    <col min="260" max="260" width="8.57421875" style="9" customWidth="1"/>
    <col min="261" max="261" width="10.421875" style="9" customWidth="1"/>
    <col min="262" max="262" width="9.140625" style="9" hidden="1" customWidth="1"/>
    <col min="263" max="263" width="8.28125" style="9" customWidth="1"/>
    <col min="264" max="265" width="9.140625" style="9" hidden="1" customWidth="1"/>
    <col min="266" max="266" width="4.421875" style="9" customWidth="1"/>
    <col min="267" max="267" width="11.00390625" style="9" customWidth="1"/>
    <col min="268" max="268" width="11.57421875" style="9" customWidth="1"/>
    <col min="269" max="269" width="6.8515625" style="9" customWidth="1"/>
    <col min="270" max="270" width="8.8515625" style="9" customWidth="1"/>
    <col min="271" max="271" width="9.140625" style="9" hidden="1" customWidth="1"/>
    <col min="272" max="272" width="6.421875" style="9" customWidth="1"/>
    <col min="273" max="273" width="11.57421875" style="9" customWidth="1"/>
    <col min="274" max="275" width="9.140625" style="9" customWidth="1"/>
    <col min="276" max="276" width="52.140625" style="9" customWidth="1"/>
    <col min="277" max="503" width="9.140625" style="9" customWidth="1"/>
    <col min="504" max="513" width="9.140625" style="9" hidden="1" customWidth="1"/>
    <col min="514" max="514" width="1.7109375" style="9" customWidth="1"/>
    <col min="515" max="515" width="2.7109375" style="9" customWidth="1"/>
    <col min="516" max="516" width="8.57421875" style="9" customWidth="1"/>
    <col min="517" max="517" width="10.421875" style="9" customWidth="1"/>
    <col min="518" max="518" width="9.140625" style="9" hidden="1" customWidth="1"/>
    <col min="519" max="519" width="8.28125" style="9" customWidth="1"/>
    <col min="520" max="521" width="9.140625" style="9" hidden="1" customWidth="1"/>
    <col min="522" max="522" width="4.421875" style="9" customWidth="1"/>
    <col min="523" max="523" width="11.00390625" style="9" customWidth="1"/>
    <col min="524" max="524" width="11.57421875" style="9" customWidth="1"/>
    <col min="525" max="525" width="6.8515625" style="9" customWidth="1"/>
    <col min="526" max="526" width="8.8515625" style="9" customWidth="1"/>
    <col min="527" max="527" width="9.140625" style="9" hidden="1" customWidth="1"/>
    <col min="528" max="528" width="6.421875" style="9" customWidth="1"/>
    <col min="529" max="529" width="11.57421875" style="9" customWidth="1"/>
    <col min="530" max="531" width="9.140625" style="9" customWidth="1"/>
    <col min="532" max="532" width="52.140625" style="9" customWidth="1"/>
    <col min="533" max="759" width="9.140625" style="9" customWidth="1"/>
    <col min="760" max="769" width="9.140625" style="9" hidden="1" customWidth="1"/>
    <col min="770" max="770" width="1.7109375" style="9" customWidth="1"/>
    <col min="771" max="771" width="2.7109375" style="9" customWidth="1"/>
    <col min="772" max="772" width="8.57421875" style="9" customWidth="1"/>
    <col min="773" max="773" width="10.421875" style="9" customWidth="1"/>
    <col min="774" max="774" width="9.140625" style="9" hidden="1" customWidth="1"/>
    <col min="775" max="775" width="8.28125" style="9" customWidth="1"/>
    <col min="776" max="777" width="9.140625" style="9" hidden="1" customWidth="1"/>
    <col min="778" max="778" width="4.421875" style="9" customWidth="1"/>
    <col min="779" max="779" width="11.00390625" style="9" customWidth="1"/>
    <col min="780" max="780" width="11.57421875" style="9" customWidth="1"/>
    <col min="781" max="781" width="6.8515625" style="9" customWidth="1"/>
    <col min="782" max="782" width="8.8515625" style="9" customWidth="1"/>
    <col min="783" max="783" width="9.140625" style="9" hidden="1" customWidth="1"/>
    <col min="784" max="784" width="6.421875" style="9" customWidth="1"/>
    <col min="785" max="785" width="11.57421875" style="9" customWidth="1"/>
    <col min="786" max="787" width="9.140625" style="9" customWidth="1"/>
    <col min="788" max="788" width="52.140625" style="9" customWidth="1"/>
    <col min="789" max="1015" width="9.140625" style="9" customWidth="1"/>
    <col min="1016" max="1025" width="9.140625" style="9" hidden="1" customWidth="1"/>
    <col min="1026" max="1026" width="1.7109375" style="9" customWidth="1"/>
    <col min="1027" max="1027" width="2.7109375" style="9" customWidth="1"/>
    <col min="1028" max="1028" width="8.57421875" style="9" customWidth="1"/>
    <col min="1029" max="1029" width="10.421875" style="9" customWidth="1"/>
    <col min="1030" max="1030" width="9.140625" style="9" hidden="1" customWidth="1"/>
    <col min="1031" max="1031" width="8.28125" style="9" customWidth="1"/>
    <col min="1032" max="1033" width="9.140625" style="9" hidden="1" customWidth="1"/>
    <col min="1034" max="1034" width="4.421875" style="9" customWidth="1"/>
    <col min="1035" max="1035" width="11.00390625" style="9" customWidth="1"/>
    <col min="1036" max="1036" width="11.57421875" style="9" customWidth="1"/>
    <col min="1037" max="1037" width="6.8515625" style="9" customWidth="1"/>
    <col min="1038" max="1038" width="8.8515625" style="9" customWidth="1"/>
    <col min="1039" max="1039" width="9.140625" style="9" hidden="1" customWidth="1"/>
    <col min="1040" max="1040" width="6.421875" style="9" customWidth="1"/>
    <col min="1041" max="1041" width="11.57421875" style="9" customWidth="1"/>
    <col min="1042" max="1043" width="9.140625" style="9" customWidth="1"/>
    <col min="1044" max="1044" width="52.140625" style="9" customWidth="1"/>
    <col min="1045" max="1271" width="9.140625" style="9" customWidth="1"/>
    <col min="1272" max="1281" width="9.140625" style="9" hidden="1" customWidth="1"/>
    <col min="1282" max="1282" width="1.7109375" style="9" customWidth="1"/>
    <col min="1283" max="1283" width="2.7109375" style="9" customWidth="1"/>
    <col min="1284" max="1284" width="8.57421875" style="9" customWidth="1"/>
    <col min="1285" max="1285" width="10.421875" style="9" customWidth="1"/>
    <col min="1286" max="1286" width="9.140625" style="9" hidden="1" customWidth="1"/>
    <col min="1287" max="1287" width="8.28125" style="9" customWidth="1"/>
    <col min="1288" max="1289" width="9.140625" style="9" hidden="1" customWidth="1"/>
    <col min="1290" max="1290" width="4.421875" style="9" customWidth="1"/>
    <col min="1291" max="1291" width="11.00390625" style="9" customWidth="1"/>
    <col min="1292" max="1292" width="11.57421875" style="9" customWidth="1"/>
    <col min="1293" max="1293" width="6.8515625" style="9" customWidth="1"/>
    <col min="1294" max="1294" width="8.8515625" style="9" customWidth="1"/>
    <col min="1295" max="1295" width="9.140625" style="9" hidden="1" customWidth="1"/>
    <col min="1296" max="1296" width="6.421875" style="9" customWidth="1"/>
    <col min="1297" max="1297" width="11.57421875" style="9" customWidth="1"/>
    <col min="1298" max="1299" width="9.140625" style="9" customWidth="1"/>
    <col min="1300" max="1300" width="52.140625" style="9" customWidth="1"/>
    <col min="1301" max="1527" width="9.140625" style="9" customWidth="1"/>
    <col min="1528" max="1537" width="9.140625" style="9" hidden="1" customWidth="1"/>
    <col min="1538" max="1538" width="1.7109375" style="9" customWidth="1"/>
    <col min="1539" max="1539" width="2.7109375" style="9" customWidth="1"/>
    <col min="1540" max="1540" width="8.57421875" style="9" customWidth="1"/>
    <col min="1541" max="1541" width="10.421875" style="9" customWidth="1"/>
    <col min="1542" max="1542" width="9.140625" style="9" hidden="1" customWidth="1"/>
    <col min="1543" max="1543" width="8.28125" style="9" customWidth="1"/>
    <col min="1544" max="1545" width="9.140625" style="9" hidden="1" customWidth="1"/>
    <col min="1546" max="1546" width="4.421875" style="9" customWidth="1"/>
    <col min="1547" max="1547" width="11.00390625" style="9" customWidth="1"/>
    <col min="1548" max="1548" width="11.57421875" style="9" customWidth="1"/>
    <col min="1549" max="1549" width="6.8515625" style="9" customWidth="1"/>
    <col min="1550" max="1550" width="8.8515625" style="9" customWidth="1"/>
    <col min="1551" max="1551" width="9.140625" style="9" hidden="1" customWidth="1"/>
    <col min="1552" max="1552" width="6.421875" style="9" customWidth="1"/>
    <col min="1553" max="1553" width="11.57421875" style="9" customWidth="1"/>
    <col min="1554" max="1555" width="9.140625" style="9" customWidth="1"/>
    <col min="1556" max="1556" width="52.140625" style="9" customWidth="1"/>
    <col min="1557" max="1783" width="9.140625" style="9" customWidth="1"/>
    <col min="1784" max="1793" width="9.140625" style="9" hidden="1" customWidth="1"/>
    <col min="1794" max="1794" width="1.7109375" style="9" customWidth="1"/>
    <col min="1795" max="1795" width="2.7109375" style="9" customWidth="1"/>
    <col min="1796" max="1796" width="8.57421875" style="9" customWidth="1"/>
    <col min="1797" max="1797" width="10.421875" style="9" customWidth="1"/>
    <col min="1798" max="1798" width="9.140625" style="9" hidden="1" customWidth="1"/>
    <col min="1799" max="1799" width="8.28125" style="9" customWidth="1"/>
    <col min="1800" max="1801" width="9.140625" style="9" hidden="1" customWidth="1"/>
    <col min="1802" max="1802" width="4.421875" style="9" customWidth="1"/>
    <col min="1803" max="1803" width="11.00390625" style="9" customWidth="1"/>
    <col min="1804" max="1804" width="11.57421875" style="9" customWidth="1"/>
    <col min="1805" max="1805" width="6.8515625" style="9" customWidth="1"/>
    <col min="1806" max="1806" width="8.8515625" style="9" customWidth="1"/>
    <col min="1807" max="1807" width="9.140625" style="9" hidden="1" customWidth="1"/>
    <col min="1808" max="1808" width="6.421875" style="9" customWidth="1"/>
    <col min="1809" max="1809" width="11.57421875" style="9" customWidth="1"/>
    <col min="1810" max="1811" width="9.140625" style="9" customWidth="1"/>
    <col min="1812" max="1812" width="52.140625" style="9" customWidth="1"/>
    <col min="1813" max="2039" width="9.140625" style="9" customWidth="1"/>
    <col min="2040" max="2049" width="9.140625" style="9" hidden="1" customWidth="1"/>
    <col min="2050" max="2050" width="1.7109375" style="9" customWidth="1"/>
    <col min="2051" max="2051" width="2.7109375" style="9" customWidth="1"/>
    <col min="2052" max="2052" width="8.57421875" style="9" customWidth="1"/>
    <col min="2053" max="2053" width="10.421875" style="9" customWidth="1"/>
    <col min="2054" max="2054" width="9.140625" style="9" hidden="1" customWidth="1"/>
    <col min="2055" max="2055" width="8.28125" style="9" customWidth="1"/>
    <col min="2056" max="2057" width="9.140625" style="9" hidden="1" customWidth="1"/>
    <col min="2058" max="2058" width="4.421875" style="9" customWidth="1"/>
    <col min="2059" max="2059" width="11.00390625" style="9" customWidth="1"/>
    <col min="2060" max="2060" width="11.57421875" style="9" customWidth="1"/>
    <col min="2061" max="2061" width="6.8515625" style="9" customWidth="1"/>
    <col min="2062" max="2062" width="8.8515625" style="9" customWidth="1"/>
    <col min="2063" max="2063" width="9.140625" style="9" hidden="1" customWidth="1"/>
    <col min="2064" max="2064" width="6.421875" style="9" customWidth="1"/>
    <col min="2065" max="2065" width="11.57421875" style="9" customWidth="1"/>
    <col min="2066" max="2067" width="9.140625" style="9" customWidth="1"/>
    <col min="2068" max="2068" width="52.140625" style="9" customWidth="1"/>
    <col min="2069" max="2295" width="9.140625" style="9" customWidth="1"/>
    <col min="2296" max="2305" width="9.140625" style="9" hidden="1" customWidth="1"/>
    <col min="2306" max="2306" width="1.7109375" style="9" customWidth="1"/>
    <col min="2307" max="2307" width="2.7109375" style="9" customWidth="1"/>
    <col min="2308" max="2308" width="8.57421875" style="9" customWidth="1"/>
    <col min="2309" max="2309" width="10.421875" style="9" customWidth="1"/>
    <col min="2310" max="2310" width="9.140625" style="9" hidden="1" customWidth="1"/>
    <col min="2311" max="2311" width="8.28125" style="9" customWidth="1"/>
    <col min="2312" max="2313" width="9.140625" style="9" hidden="1" customWidth="1"/>
    <col min="2314" max="2314" width="4.421875" style="9" customWidth="1"/>
    <col min="2315" max="2315" width="11.00390625" style="9" customWidth="1"/>
    <col min="2316" max="2316" width="11.57421875" style="9" customWidth="1"/>
    <col min="2317" max="2317" width="6.8515625" style="9" customWidth="1"/>
    <col min="2318" max="2318" width="8.8515625" style="9" customWidth="1"/>
    <col min="2319" max="2319" width="9.140625" style="9" hidden="1" customWidth="1"/>
    <col min="2320" max="2320" width="6.421875" style="9" customWidth="1"/>
    <col min="2321" max="2321" width="11.57421875" style="9" customWidth="1"/>
    <col min="2322" max="2323" width="9.140625" style="9" customWidth="1"/>
    <col min="2324" max="2324" width="52.140625" style="9" customWidth="1"/>
    <col min="2325" max="2551" width="9.140625" style="9" customWidth="1"/>
    <col min="2552" max="2561" width="9.140625" style="9" hidden="1" customWidth="1"/>
    <col min="2562" max="2562" width="1.7109375" style="9" customWidth="1"/>
    <col min="2563" max="2563" width="2.7109375" style="9" customWidth="1"/>
    <col min="2564" max="2564" width="8.57421875" style="9" customWidth="1"/>
    <col min="2565" max="2565" width="10.421875" style="9" customWidth="1"/>
    <col min="2566" max="2566" width="9.140625" style="9" hidden="1" customWidth="1"/>
    <col min="2567" max="2567" width="8.28125" style="9" customWidth="1"/>
    <col min="2568" max="2569" width="9.140625" style="9" hidden="1" customWidth="1"/>
    <col min="2570" max="2570" width="4.421875" style="9" customWidth="1"/>
    <col min="2571" max="2571" width="11.00390625" style="9" customWidth="1"/>
    <col min="2572" max="2572" width="11.57421875" style="9" customWidth="1"/>
    <col min="2573" max="2573" width="6.8515625" style="9" customWidth="1"/>
    <col min="2574" max="2574" width="8.8515625" style="9" customWidth="1"/>
    <col min="2575" max="2575" width="9.140625" style="9" hidden="1" customWidth="1"/>
    <col min="2576" max="2576" width="6.421875" style="9" customWidth="1"/>
    <col min="2577" max="2577" width="11.57421875" style="9" customWidth="1"/>
    <col min="2578" max="2579" width="9.140625" style="9" customWidth="1"/>
    <col min="2580" max="2580" width="52.140625" style="9" customWidth="1"/>
    <col min="2581" max="2807" width="9.140625" style="9" customWidth="1"/>
    <col min="2808" max="2817" width="9.140625" style="9" hidden="1" customWidth="1"/>
    <col min="2818" max="2818" width="1.7109375" style="9" customWidth="1"/>
    <col min="2819" max="2819" width="2.7109375" style="9" customWidth="1"/>
    <col min="2820" max="2820" width="8.57421875" style="9" customWidth="1"/>
    <col min="2821" max="2821" width="10.421875" style="9" customWidth="1"/>
    <col min="2822" max="2822" width="9.140625" style="9" hidden="1" customWidth="1"/>
    <col min="2823" max="2823" width="8.28125" style="9" customWidth="1"/>
    <col min="2824" max="2825" width="9.140625" style="9" hidden="1" customWidth="1"/>
    <col min="2826" max="2826" width="4.421875" style="9" customWidth="1"/>
    <col min="2827" max="2827" width="11.00390625" style="9" customWidth="1"/>
    <col min="2828" max="2828" width="11.57421875" style="9" customWidth="1"/>
    <col min="2829" max="2829" width="6.8515625" style="9" customWidth="1"/>
    <col min="2830" max="2830" width="8.8515625" style="9" customWidth="1"/>
    <col min="2831" max="2831" width="9.140625" style="9" hidden="1" customWidth="1"/>
    <col min="2832" max="2832" width="6.421875" style="9" customWidth="1"/>
    <col min="2833" max="2833" width="11.57421875" style="9" customWidth="1"/>
    <col min="2834" max="2835" width="9.140625" style="9" customWidth="1"/>
    <col min="2836" max="2836" width="52.140625" style="9" customWidth="1"/>
    <col min="2837" max="3063" width="9.140625" style="9" customWidth="1"/>
    <col min="3064" max="3073" width="9.140625" style="9" hidden="1" customWidth="1"/>
    <col min="3074" max="3074" width="1.7109375" style="9" customWidth="1"/>
    <col min="3075" max="3075" width="2.7109375" style="9" customWidth="1"/>
    <col min="3076" max="3076" width="8.57421875" style="9" customWidth="1"/>
    <col min="3077" max="3077" width="10.421875" style="9" customWidth="1"/>
    <col min="3078" max="3078" width="9.140625" style="9" hidden="1" customWidth="1"/>
    <col min="3079" max="3079" width="8.28125" style="9" customWidth="1"/>
    <col min="3080" max="3081" width="9.140625" style="9" hidden="1" customWidth="1"/>
    <col min="3082" max="3082" width="4.421875" style="9" customWidth="1"/>
    <col min="3083" max="3083" width="11.00390625" style="9" customWidth="1"/>
    <col min="3084" max="3084" width="11.57421875" style="9" customWidth="1"/>
    <col min="3085" max="3085" width="6.8515625" style="9" customWidth="1"/>
    <col min="3086" max="3086" width="8.8515625" style="9" customWidth="1"/>
    <col min="3087" max="3087" width="9.140625" style="9" hidden="1" customWidth="1"/>
    <col min="3088" max="3088" width="6.421875" style="9" customWidth="1"/>
    <col min="3089" max="3089" width="11.57421875" style="9" customWidth="1"/>
    <col min="3090" max="3091" width="9.140625" style="9" customWidth="1"/>
    <col min="3092" max="3092" width="52.140625" style="9" customWidth="1"/>
    <col min="3093" max="3319" width="9.140625" style="9" customWidth="1"/>
    <col min="3320" max="3329" width="9.140625" style="9" hidden="1" customWidth="1"/>
    <col min="3330" max="3330" width="1.7109375" style="9" customWidth="1"/>
    <col min="3331" max="3331" width="2.7109375" style="9" customWidth="1"/>
    <col min="3332" max="3332" width="8.57421875" style="9" customWidth="1"/>
    <col min="3333" max="3333" width="10.421875" style="9" customWidth="1"/>
    <col min="3334" max="3334" width="9.140625" style="9" hidden="1" customWidth="1"/>
    <col min="3335" max="3335" width="8.28125" style="9" customWidth="1"/>
    <col min="3336" max="3337" width="9.140625" style="9" hidden="1" customWidth="1"/>
    <col min="3338" max="3338" width="4.421875" style="9" customWidth="1"/>
    <col min="3339" max="3339" width="11.00390625" style="9" customWidth="1"/>
    <col min="3340" max="3340" width="11.57421875" style="9" customWidth="1"/>
    <col min="3341" max="3341" width="6.8515625" style="9" customWidth="1"/>
    <col min="3342" max="3342" width="8.8515625" style="9" customWidth="1"/>
    <col min="3343" max="3343" width="9.140625" style="9" hidden="1" customWidth="1"/>
    <col min="3344" max="3344" width="6.421875" style="9" customWidth="1"/>
    <col min="3345" max="3345" width="11.57421875" style="9" customWidth="1"/>
    <col min="3346" max="3347" width="9.140625" style="9" customWidth="1"/>
    <col min="3348" max="3348" width="52.140625" style="9" customWidth="1"/>
    <col min="3349" max="3575" width="9.140625" style="9" customWidth="1"/>
    <col min="3576" max="3585" width="9.140625" style="9" hidden="1" customWidth="1"/>
    <col min="3586" max="3586" width="1.7109375" style="9" customWidth="1"/>
    <col min="3587" max="3587" width="2.7109375" style="9" customWidth="1"/>
    <col min="3588" max="3588" width="8.57421875" style="9" customWidth="1"/>
    <col min="3589" max="3589" width="10.421875" style="9" customWidth="1"/>
    <col min="3590" max="3590" width="9.140625" style="9" hidden="1" customWidth="1"/>
    <col min="3591" max="3591" width="8.28125" style="9" customWidth="1"/>
    <col min="3592" max="3593" width="9.140625" style="9" hidden="1" customWidth="1"/>
    <col min="3594" max="3594" width="4.421875" style="9" customWidth="1"/>
    <col min="3595" max="3595" width="11.00390625" style="9" customWidth="1"/>
    <col min="3596" max="3596" width="11.57421875" style="9" customWidth="1"/>
    <col min="3597" max="3597" width="6.8515625" style="9" customWidth="1"/>
    <col min="3598" max="3598" width="8.8515625" style="9" customWidth="1"/>
    <col min="3599" max="3599" width="9.140625" style="9" hidden="1" customWidth="1"/>
    <col min="3600" max="3600" width="6.421875" style="9" customWidth="1"/>
    <col min="3601" max="3601" width="11.57421875" style="9" customWidth="1"/>
    <col min="3602" max="3603" width="9.140625" style="9" customWidth="1"/>
    <col min="3604" max="3604" width="52.140625" style="9" customWidth="1"/>
    <col min="3605" max="3831" width="9.140625" style="9" customWidth="1"/>
    <col min="3832" max="3841" width="9.140625" style="9" hidden="1" customWidth="1"/>
    <col min="3842" max="3842" width="1.7109375" style="9" customWidth="1"/>
    <col min="3843" max="3843" width="2.7109375" style="9" customWidth="1"/>
    <col min="3844" max="3844" width="8.57421875" style="9" customWidth="1"/>
    <col min="3845" max="3845" width="10.421875" style="9" customWidth="1"/>
    <col min="3846" max="3846" width="9.140625" style="9" hidden="1" customWidth="1"/>
    <col min="3847" max="3847" width="8.28125" style="9" customWidth="1"/>
    <col min="3848" max="3849" width="9.140625" style="9" hidden="1" customWidth="1"/>
    <col min="3850" max="3850" width="4.421875" style="9" customWidth="1"/>
    <col min="3851" max="3851" width="11.00390625" style="9" customWidth="1"/>
    <col min="3852" max="3852" width="11.57421875" style="9" customWidth="1"/>
    <col min="3853" max="3853" width="6.8515625" style="9" customWidth="1"/>
    <col min="3854" max="3854" width="8.8515625" style="9" customWidth="1"/>
    <col min="3855" max="3855" width="9.140625" style="9" hidden="1" customWidth="1"/>
    <col min="3856" max="3856" width="6.421875" style="9" customWidth="1"/>
    <col min="3857" max="3857" width="11.57421875" style="9" customWidth="1"/>
    <col min="3858" max="3859" width="9.140625" style="9" customWidth="1"/>
    <col min="3860" max="3860" width="52.140625" style="9" customWidth="1"/>
    <col min="3861" max="4087" width="9.140625" style="9" customWidth="1"/>
    <col min="4088" max="4097" width="9.140625" style="9" hidden="1" customWidth="1"/>
    <col min="4098" max="4098" width="1.7109375" style="9" customWidth="1"/>
    <col min="4099" max="4099" width="2.7109375" style="9" customWidth="1"/>
    <col min="4100" max="4100" width="8.57421875" style="9" customWidth="1"/>
    <col min="4101" max="4101" width="10.421875" style="9" customWidth="1"/>
    <col min="4102" max="4102" width="9.140625" style="9" hidden="1" customWidth="1"/>
    <col min="4103" max="4103" width="8.28125" style="9" customWidth="1"/>
    <col min="4104" max="4105" width="9.140625" style="9" hidden="1" customWidth="1"/>
    <col min="4106" max="4106" width="4.421875" style="9" customWidth="1"/>
    <col min="4107" max="4107" width="11.00390625" style="9" customWidth="1"/>
    <col min="4108" max="4108" width="11.57421875" style="9" customWidth="1"/>
    <col min="4109" max="4109" width="6.8515625" style="9" customWidth="1"/>
    <col min="4110" max="4110" width="8.8515625" style="9" customWidth="1"/>
    <col min="4111" max="4111" width="9.140625" style="9" hidden="1" customWidth="1"/>
    <col min="4112" max="4112" width="6.421875" style="9" customWidth="1"/>
    <col min="4113" max="4113" width="11.57421875" style="9" customWidth="1"/>
    <col min="4114" max="4115" width="9.140625" style="9" customWidth="1"/>
    <col min="4116" max="4116" width="52.140625" style="9" customWidth="1"/>
    <col min="4117" max="4343" width="9.140625" style="9" customWidth="1"/>
    <col min="4344" max="4353" width="9.140625" style="9" hidden="1" customWidth="1"/>
    <col min="4354" max="4354" width="1.7109375" style="9" customWidth="1"/>
    <col min="4355" max="4355" width="2.7109375" style="9" customWidth="1"/>
    <col min="4356" max="4356" width="8.57421875" style="9" customWidth="1"/>
    <col min="4357" max="4357" width="10.421875" style="9" customWidth="1"/>
    <col min="4358" max="4358" width="9.140625" style="9" hidden="1" customWidth="1"/>
    <col min="4359" max="4359" width="8.28125" style="9" customWidth="1"/>
    <col min="4360" max="4361" width="9.140625" style="9" hidden="1" customWidth="1"/>
    <col min="4362" max="4362" width="4.421875" style="9" customWidth="1"/>
    <col min="4363" max="4363" width="11.00390625" style="9" customWidth="1"/>
    <col min="4364" max="4364" width="11.57421875" style="9" customWidth="1"/>
    <col min="4365" max="4365" width="6.8515625" style="9" customWidth="1"/>
    <col min="4366" max="4366" width="8.8515625" style="9" customWidth="1"/>
    <col min="4367" max="4367" width="9.140625" style="9" hidden="1" customWidth="1"/>
    <col min="4368" max="4368" width="6.421875" style="9" customWidth="1"/>
    <col min="4369" max="4369" width="11.57421875" style="9" customWidth="1"/>
    <col min="4370" max="4371" width="9.140625" style="9" customWidth="1"/>
    <col min="4372" max="4372" width="52.140625" style="9" customWidth="1"/>
    <col min="4373" max="4599" width="9.140625" style="9" customWidth="1"/>
    <col min="4600" max="4609" width="9.140625" style="9" hidden="1" customWidth="1"/>
    <col min="4610" max="4610" width="1.7109375" style="9" customWidth="1"/>
    <col min="4611" max="4611" width="2.7109375" style="9" customWidth="1"/>
    <col min="4612" max="4612" width="8.57421875" style="9" customWidth="1"/>
    <col min="4613" max="4613" width="10.421875" style="9" customWidth="1"/>
    <col min="4614" max="4614" width="9.140625" style="9" hidden="1" customWidth="1"/>
    <col min="4615" max="4615" width="8.28125" style="9" customWidth="1"/>
    <col min="4616" max="4617" width="9.140625" style="9" hidden="1" customWidth="1"/>
    <col min="4618" max="4618" width="4.421875" style="9" customWidth="1"/>
    <col min="4619" max="4619" width="11.00390625" style="9" customWidth="1"/>
    <col min="4620" max="4620" width="11.57421875" style="9" customWidth="1"/>
    <col min="4621" max="4621" width="6.8515625" style="9" customWidth="1"/>
    <col min="4622" max="4622" width="8.8515625" style="9" customWidth="1"/>
    <col min="4623" max="4623" width="9.140625" style="9" hidden="1" customWidth="1"/>
    <col min="4624" max="4624" width="6.421875" style="9" customWidth="1"/>
    <col min="4625" max="4625" width="11.57421875" style="9" customWidth="1"/>
    <col min="4626" max="4627" width="9.140625" style="9" customWidth="1"/>
    <col min="4628" max="4628" width="52.140625" style="9" customWidth="1"/>
    <col min="4629" max="4855" width="9.140625" style="9" customWidth="1"/>
    <col min="4856" max="4865" width="9.140625" style="9" hidden="1" customWidth="1"/>
    <col min="4866" max="4866" width="1.7109375" style="9" customWidth="1"/>
    <col min="4867" max="4867" width="2.7109375" style="9" customWidth="1"/>
    <col min="4868" max="4868" width="8.57421875" style="9" customWidth="1"/>
    <col min="4869" max="4869" width="10.421875" style="9" customWidth="1"/>
    <col min="4870" max="4870" width="9.140625" style="9" hidden="1" customWidth="1"/>
    <col min="4871" max="4871" width="8.28125" style="9" customWidth="1"/>
    <col min="4872" max="4873" width="9.140625" style="9" hidden="1" customWidth="1"/>
    <col min="4874" max="4874" width="4.421875" style="9" customWidth="1"/>
    <col min="4875" max="4875" width="11.00390625" style="9" customWidth="1"/>
    <col min="4876" max="4876" width="11.57421875" style="9" customWidth="1"/>
    <col min="4877" max="4877" width="6.8515625" style="9" customWidth="1"/>
    <col min="4878" max="4878" width="8.8515625" style="9" customWidth="1"/>
    <col min="4879" max="4879" width="9.140625" style="9" hidden="1" customWidth="1"/>
    <col min="4880" max="4880" width="6.421875" style="9" customWidth="1"/>
    <col min="4881" max="4881" width="11.57421875" style="9" customWidth="1"/>
    <col min="4882" max="4883" width="9.140625" style="9" customWidth="1"/>
    <col min="4884" max="4884" width="52.140625" style="9" customWidth="1"/>
    <col min="4885" max="5111" width="9.140625" style="9" customWidth="1"/>
    <col min="5112" max="5121" width="9.140625" style="9" hidden="1" customWidth="1"/>
    <col min="5122" max="5122" width="1.7109375" style="9" customWidth="1"/>
    <col min="5123" max="5123" width="2.7109375" style="9" customWidth="1"/>
    <col min="5124" max="5124" width="8.57421875" style="9" customWidth="1"/>
    <col min="5125" max="5125" width="10.421875" style="9" customWidth="1"/>
    <col min="5126" max="5126" width="9.140625" style="9" hidden="1" customWidth="1"/>
    <col min="5127" max="5127" width="8.28125" style="9" customWidth="1"/>
    <col min="5128" max="5129" width="9.140625" style="9" hidden="1" customWidth="1"/>
    <col min="5130" max="5130" width="4.421875" style="9" customWidth="1"/>
    <col min="5131" max="5131" width="11.00390625" style="9" customWidth="1"/>
    <col min="5132" max="5132" width="11.57421875" style="9" customWidth="1"/>
    <col min="5133" max="5133" width="6.8515625" style="9" customWidth="1"/>
    <col min="5134" max="5134" width="8.8515625" style="9" customWidth="1"/>
    <col min="5135" max="5135" width="9.140625" style="9" hidden="1" customWidth="1"/>
    <col min="5136" max="5136" width="6.421875" style="9" customWidth="1"/>
    <col min="5137" max="5137" width="11.57421875" style="9" customWidth="1"/>
    <col min="5138" max="5139" width="9.140625" style="9" customWidth="1"/>
    <col min="5140" max="5140" width="52.140625" style="9" customWidth="1"/>
    <col min="5141" max="5367" width="9.140625" style="9" customWidth="1"/>
    <col min="5368" max="5377" width="9.140625" style="9" hidden="1" customWidth="1"/>
    <col min="5378" max="5378" width="1.7109375" style="9" customWidth="1"/>
    <col min="5379" max="5379" width="2.7109375" style="9" customWidth="1"/>
    <col min="5380" max="5380" width="8.57421875" style="9" customWidth="1"/>
    <col min="5381" max="5381" width="10.421875" style="9" customWidth="1"/>
    <col min="5382" max="5382" width="9.140625" style="9" hidden="1" customWidth="1"/>
    <col min="5383" max="5383" width="8.28125" style="9" customWidth="1"/>
    <col min="5384" max="5385" width="9.140625" style="9" hidden="1" customWidth="1"/>
    <col min="5386" max="5386" width="4.421875" style="9" customWidth="1"/>
    <col min="5387" max="5387" width="11.00390625" style="9" customWidth="1"/>
    <col min="5388" max="5388" width="11.57421875" style="9" customWidth="1"/>
    <col min="5389" max="5389" width="6.8515625" style="9" customWidth="1"/>
    <col min="5390" max="5390" width="8.8515625" style="9" customWidth="1"/>
    <col min="5391" max="5391" width="9.140625" style="9" hidden="1" customWidth="1"/>
    <col min="5392" max="5392" width="6.421875" style="9" customWidth="1"/>
    <col min="5393" max="5393" width="11.57421875" style="9" customWidth="1"/>
    <col min="5394" max="5395" width="9.140625" style="9" customWidth="1"/>
    <col min="5396" max="5396" width="52.140625" style="9" customWidth="1"/>
    <col min="5397" max="5623" width="9.140625" style="9" customWidth="1"/>
    <col min="5624" max="5633" width="9.140625" style="9" hidden="1" customWidth="1"/>
    <col min="5634" max="5634" width="1.7109375" style="9" customWidth="1"/>
    <col min="5635" max="5635" width="2.7109375" style="9" customWidth="1"/>
    <col min="5636" max="5636" width="8.57421875" style="9" customWidth="1"/>
    <col min="5637" max="5637" width="10.421875" style="9" customWidth="1"/>
    <col min="5638" max="5638" width="9.140625" style="9" hidden="1" customWidth="1"/>
    <col min="5639" max="5639" width="8.28125" style="9" customWidth="1"/>
    <col min="5640" max="5641" width="9.140625" style="9" hidden="1" customWidth="1"/>
    <col min="5642" max="5642" width="4.421875" style="9" customWidth="1"/>
    <col min="5643" max="5643" width="11.00390625" style="9" customWidth="1"/>
    <col min="5644" max="5644" width="11.57421875" style="9" customWidth="1"/>
    <col min="5645" max="5645" width="6.8515625" style="9" customWidth="1"/>
    <col min="5646" max="5646" width="8.8515625" style="9" customWidth="1"/>
    <col min="5647" max="5647" width="9.140625" style="9" hidden="1" customWidth="1"/>
    <col min="5648" max="5648" width="6.421875" style="9" customWidth="1"/>
    <col min="5649" max="5649" width="11.57421875" style="9" customWidth="1"/>
    <col min="5650" max="5651" width="9.140625" style="9" customWidth="1"/>
    <col min="5652" max="5652" width="52.140625" style="9" customWidth="1"/>
    <col min="5653" max="5879" width="9.140625" style="9" customWidth="1"/>
    <col min="5880" max="5889" width="9.140625" style="9" hidden="1" customWidth="1"/>
    <col min="5890" max="5890" width="1.7109375" style="9" customWidth="1"/>
    <col min="5891" max="5891" width="2.7109375" style="9" customWidth="1"/>
    <col min="5892" max="5892" width="8.57421875" style="9" customWidth="1"/>
    <col min="5893" max="5893" width="10.421875" style="9" customWidth="1"/>
    <col min="5894" max="5894" width="9.140625" style="9" hidden="1" customWidth="1"/>
    <col min="5895" max="5895" width="8.28125" style="9" customWidth="1"/>
    <col min="5896" max="5897" width="9.140625" style="9" hidden="1" customWidth="1"/>
    <col min="5898" max="5898" width="4.421875" style="9" customWidth="1"/>
    <col min="5899" max="5899" width="11.00390625" style="9" customWidth="1"/>
    <col min="5900" max="5900" width="11.57421875" style="9" customWidth="1"/>
    <col min="5901" max="5901" width="6.8515625" style="9" customWidth="1"/>
    <col min="5902" max="5902" width="8.8515625" style="9" customWidth="1"/>
    <col min="5903" max="5903" width="9.140625" style="9" hidden="1" customWidth="1"/>
    <col min="5904" max="5904" width="6.421875" style="9" customWidth="1"/>
    <col min="5905" max="5905" width="11.57421875" style="9" customWidth="1"/>
    <col min="5906" max="5907" width="9.140625" style="9" customWidth="1"/>
    <col min="5908" max="5908" width="52.140625" style="9" customWidth="1"/>
    <col min="5909" max="6135" width="9.140625" style="9" customWidth="1"/>
    <col min="6136" max="6145" width="9.140625" style="9" hidden="1" customWidth="1"/>
    <col min="6146" max="6146" width="1.7109375" style="9" customWidth="1"/>
    <col min="6147" max="6147" width="2.7109375" style="9" customWidth="1"/>
    <col min="6148" max="6148" width="8.57421875" style="9" customWidth="1"/>
    <col min="6149" max="6149" width="10.421875" style="9" customWidth="1"/>
    <col min="6150" max="6150" width="9.140625" style="9" hidden="1" customWidth="1"/>
    <col min="6151" max="6151" width="8.28125" style="9" customWidth="1"/>
    <col min="6152" max="6153" width="9.140625" style="9" hidden="1" customWidth="1"/>
    <col min="6154" max="6154" width="4.421875" style="9" customWidth="1"/>
    <col min="6155" max="6155" width="11.00390625" style="9" customWidth="1"/>
    <col min="6156" max="6156" width="11.57421875" style="9" customWidth="1"/>
    <col min="6157" max="6157" width="6.8515625" style="9" customWidth="1"/>
    <col min="6158" max="6158" width="8.8515625" style="9" customWidth="1"/>
    <col min="6159" max="6159" width="9.140625" style="9" hidden="1" customWidth="1"/>
    <col min="6160" max="6160" width="6.421875" style="9" customWidth="1"/>
    <col min="6161" max="6161" width="11.57421875" style="9" customWidth="1"/>
    <col min="6162" max="6163" width="9.140625" style="9" customWidth="1"/>
    <col min="6164" max="6164" width="52.140625" style="9" customWidth="1"/>
    <col min="6165" max="6391" width="9.140625" style="9" customWidth="1"/>
    <col min="6392" max="6401" width="9.140625" style="9" hidden="1" customWidth="1"/>
    <col min="6402" max="6402" width="1.7109375" style="9" customWidth="1"/>
    <col min="6403" max="6403" width="2.7109375" style="9" customWidth="1"/>
    <col min="6404" max="6404" width="8.57421875" style="9" customWidth="1"/>
    <col min="6405" max="6405" width="10.421875" style="9" customWidth="1"/>
    <col min="6406" max="6406" width="9.140625" style="9" hidden="1" customWidth="1"/>
    <col min="6407" max="6407" width="8.28125" style="9" customWidth="1"/>
    <col min="6408" max="6409" width="9.140625" style="9" hidden="1" customWidth="1"/>
    <col min="6410" max="6410" width="4.421875" style="9" customWidth="1"/>
    <col min="6411" max="6411" width="11.00390625" style="9" customWidth="1"/>
    <col min="6412" max="6412" width="11.57421875" style="9" customWidth="1"/>
    <col min="6413" max="6413" width="6.8515625" style="9" customWidth="1"/>
    <col min="6414" max="6414" width="8.8515625" style="9" customWidth="1"/>
    <col min="6415" max="6415" width="9.140625" style="9" hidden="1" customWidth="1"/>
    <col min="6416" max="6416" width="6.421875" style="9" customWidth="1"/>
    <col min="6417" max="6417" width="11.57421875" style="9" customWidth="1"/>
    <col min="6418" max="6419" width="9.140625" style="9" customWidth="1"/>
    <col min="6420" max="6420" width="52.140625" style="9" customWidth="1"/>
    <col min="6421" max="6647" width="9.140625" style="9" customWidth="1"/>
    <col min="6648" max="6657" width="9.140625" style="9" hidden="1" customWidth="1"/>
    <col min="6658" max="6658" width="1.7109375" style="9" customWidth="1"/>
    <col min="6659" max="6659" width="2.7109375" style="9" customWidth="1"/>
    <col min="6660" max="6660" width="8.57421875" style="9" customWidth="1"/>
    <col min="6661" max="6661" width="10.421875" style="9" customWidth="1"/>
    <col min="6662" max="6662" width="9.140625" style="9" hidden="1" customWidth="1"/>
    <col min="6663" max="6663" width="8.28125" style="9" customWidth="1"/>
    <col min="6664" max="6665" width="9.140625" style="9" hidden="1" customWidth="1"/>
    <col min="6666" max="6666" width="4.421875" style="9" customWidth="1"/>
    <col min="6667" max="6667" width="11.00390625" style="9" customWidth="1"/>
    <col min="6668" max="6668" width="11.57421875" style="9" customWidth="1"/>
    <col min="6669" max="6669" width="6.8515625" style="9" customWidth="1"/>
    <col min="6670" max="6670" width="8.8515625" style="9" customWidth="1"/>
    <col min="6671" max="6671" width="9.140625" style="9" hidden="1" customWidth="1"/>
    <col min="6672" max="6672" width="6.421875" style="9" customWidth="1"/>
    <col min="6673" max="6673" width="11.57421875" style="9" customWidth="1"/>
    <col min="6674" max="6675" width="9.140625" style="9" customWidth="1"/>
    <col min="6676" max="6676" width="52.140625" style="9" customWidth="1"/>
    <col min="6677" max="6903" width="9.140625" style="9" customWidth="1"/>
    <col min="6904" max="6913" width="9.140625" style="9" hidden="1" customWidth="1"/>
    <col min="6914" max="6914" width="1.7109375" style="9" customWidth="1"/>
    <col min="6915" max="6915" width="2.7109375" style="9" customWidth="1"/>
    <col min="6916" max="6916" width="8.57421875" style="9" customWidth="1"/>
    <col min="6917" max="6917" width="10.421875" style="9" customWidth="1"/>
    <col min="6918" max="6918" width="9.140625" style="9" hidden="1" customWidth="1"/>
    <col min="6919" max="6919" width="8.28125" style="9" customWidth="1"/>
    <col min="6920" max="6921" width="9.140625" style="9" hidden="1" customWidth="1"/>
    <col min="6922" max="6922" width="4.421875" style="9" customWidth="1"/>
    <col min="6923" max="6923" width="11.00390625" style="9" customWidth="1"/>
    <col min="6924" max="6924" width="11.57421875" style="9" customWidth="1"/>
    <col min="6925" max="6925" width="6.8515625" style="9" customWidth="1"/>
    <col min="6926" max="6926" width="8.8515625" style="9" customWidth="1"/>
    <col min="6927" max="6927" width="9.140625" style="9" hidden="1" customWidth="1"/>
    <col min="6928" max="6928" width="6.421875" style="9" customWidth="1"/>
    <col min="6929" max="6929" width="11.57421875" style="9" customWidth="1"/>
    <col min="6930" max="6931" width="9.140625" style="9" customWidth="1"/>
    <col min="6932" max="6932" width="52.140625" style="9" customWidth="1"/>
    <col min="6933" max="7159" width="9.140625" style="9" customWidth="1"/>
    <col min="7160" max="7169" width="9.140625" style="9" hidden="1" customWidth="1"/>
    <col min="7170" max="7170" width="1.7109375" style="9" customWidth="1"/>
    <col min="7171" max="7171" width="2.7109375" style="9" customWidth="1"/>
    <col min="7172" max="7172" width="8.57421875" style="9" customWidth="1"/>
    <col min="7173" max="7173" width="10.421875" style="9" customWidth="1"/>
    <col min="7174" max="7174" width="9.140625" style="9" hidden="1" customWidth="1"/>
    <col min="7175" max="7175" width="8.28125" style="9" customWidth="1"/>
    <col min="7176" max="7177" width="9.140625" style="9" hidden="1" customWidth="1"/>
    <col min="7178" max="7178" width="4.421875" style="9" customWidth="1"/>
    <col min="7179" max="7179" width="11.00390625" style="9" customWidth="1"/>
    <col min="7180" max="7180" width="11.57421875" style="9" customWidth="1"/>
    <col min="7181" max="7181" width="6.8515625" style="9" customWidth="1"/>
    <col min="7182" max="7182" width="8.8515625" style="9" customWidth="1"/>
    <col min="7183" max="7183" width="9.140625" style="9" hidden="1" customWidth="1"/>
    <col min="7184" max="7184" width="6.421875" style="9" customWidth="1"/>
    <col min="7185" max="7185" width="11.57421875" style="9" customWidth="1"/>
    <col min="7186" max="7187" width="9.140625" style="9" customWidth="1"/>
    <col min="7188" max="7188" width="52.140625" style="9" customWidth="1"/>
    <col min="7189" max="7415" width="9.140625" style="9" customWidth="1"/>
    <col min="7416" max="7425" width="9.140625" style="9" hidden="1" customWidth="1"/>
    <col min="7426" max="7426" width="1.7109375" style="9" customWidth="1"/>
    <col min="7427" max="7427" width="2.7109375" style="9" customWidth="1"/>
    <col min="7428" max="7428" width="8.57421875" style="9" customWidth="1"/>
    <col min="7429" max="7429" width="10.421875" style="9" customWidth="1"/>
    <col min="7430" max="7430" width="9.140625" style="9" hidden="1" customWidth="1"/>
    <col min="7431" max="7431" width="8.28125" style="9" customWidth="1"/>
    <col min="7432" max="7433" width="9.140625" style="9" hidden="1" customWidth="1"/>
    <col min="7434" max="7434" width="4.421875" style="9" customWidth="1"/>
    <col min="7435" max="7435" width="11.00390625" style="9" customWidth="1"/>
    <col min="7436" max="7436" width="11.57421875" style="9" customWidth="1"/>
    <col min="7437" max="7437" width="6.8515625" style="9" customWidth="1"/>
    <col min="7438" max="7438" width="8.8515625" style="9" customWidth="1"/>
    <col min="7439" max="7439" width="9.140625" style="9" hidden="1" customWidth="1"/>
    <col min="7440" max="7440" width="6.421875" style="9" customWidth="1"/>
    <col min="7441" max="7441" width="11.57421875" style="9" customWidth="1"/>
    <col min="7442" max="7443" width="9.140625" style="9" customWidth="1"/>
    <col min="7444" max="7444" width="52.140625" style="9" customWidth="1"/>
    <col min="7445" max="7671" width="9.140625" style="9" customWidth="1"/>
    <col min="7672" max="7681" width="9.140625" style="9" hidden="1" customWidth="1"/>
    <col min="7682" max="7682" width="1.7109375" style="9" customWidth="1"/>
    <col min="7683" max="7683" width="2.7109375" style="9" customWidth="1"/>
    <col min="7684" max="7684" width="8.57421875" style="9" customWidth="1"/>
    <col min="7685" max="7685" width="10.421875" style="9" customWidth="1"/>
    <col min="7686" max="7686" width="9.140625" style="9" hidden="1" customWidth="1"/>
    <col min="7687" max="7687" width="8.28125" style="9" customWidth="1"/>
    <col min="7688" max="7689" width="9.140625" style="9" hidden="1" customWidth="1"/>
    <col min="7690" max="7690" width="4.421875" style="9" customWidth="1"/>
    <col min="7691" max="7691" width="11.00390625" style="9" customWidth="1"/>
    <col min="7692" max="7692" width="11.57421875" style="9" customWidth="1"/>
    <col min="7693" max="7693" width="6.8515625" style="9" customWidth="1"/>
    <col min="7694" max="7694" width="8.8515625" style="9" customWidth="1"/>
    <col min="7695" max="7695" width="9.140625" style="9" hidden="1" customWidth="1"/>
    <col min="7696" max="7696" width="6.421875" style="9" customWidth="1"/>
    <col min="7697" max="7697" width="11.57421875" style="9" customWidth="1"/>
    <col min="7698" max="7699" width="9.140625" style="9" customWidth="1"/>
    <col min="7700" max="7700" width="52.140625" style="9" customWidth="1"/>
    <col min="7701" max="7927" width="9.140625" style="9" customWidth="1"/>
    <col min="7928" max="7937" width="9.140625" style="9" hidden="1" customWidth="1"/>
    <col min="7938" max="7938" width="1.7109375" style="9" customWidth="1"/>
    <col min="7939" max="7939" width="2.7109375" style="9" customWidth="1"/>
    <col min="7940" max="7940" width="8.57421875" style="9" customWidth="1"/>
    <col min="7941" max="7941" width="10.421875" style="9" customWidth="1"/>
    <col min="7942" max="7942" width="9.140625" style="9" hidden="1" customWidth="1"/>
    <col min="7943" max="7943" width="8.28125" style="9" customWidth="1"/>
    <col min="7944" max="7945" width="9.140625" style="9" hidden="1" customWidth="1"/>
    <col min="7946" max="7946" width="4.421875" style="9" customWidth="1"/>
    <col min="7947" max="7947" width="11.00390625" style="9" customWidth="1"/>
    <col min="7948" max="7948" width="11.57421875" style="9" customWidth="1"/>
    <col min="7949" max="7949" width="6.8515625" style="9" customWidth="1"/>
    <col min="7950" max="7950" width="8.8515625" style="9" customWidth="1"/>
    <col min="7951" max="7951" width="9.140625" style="9" hidden="1" customWidth="1"/>
    <col min="7952" max="7952" width="6.421875" style="9" customWidth="1"/>
    <col min="7953" max="7953" width="11.57421875" style="9" customWidth="1"/>
    <col min="7954" max="7955" width="9.140625" style="9" customWidth="1"/>
    <col min="7956" max="7956" width="52.140625" style="9" customWidth="1"/>
    <col min="7957" max="8183" width="9.140625" style="9" customWidth="1"/>
    <col min="8184" max="8193" width="9.140625" style="9" hidden="1" customWidth="1"/>
    <col min="8194" max="8194" width="1.7109375" style="9" customWidth="1"/>
    <col min="8195" max="8195" width="2.7109375" style="9" customWidth="1"/>
    <col min="8196" max="8196" width="8.57421875" style="9" customWidth="1"/>
    <col min="8197" max="8197" width="10.421875" style="9" customWidth="1"/>
    <col min="8198" max="8198" width="9.140625" style="9" hidden="1" customWidth="1"/>
    <col min="8199" max="8199" width="8.28125" style="9" customWidth="1"/>
    <col min="8200" max="8201" width="9.140625" style="9" hidden="1" customWidth="1"/>
    <col min="8202" max="8202" width="4.421875" style="9" customWidth="1"/>
    <col min="8203" max="8203" width="11.00390625" style="9" customWidth="1"/>
    <col min="8204" max="8204" width="11.57421875" style="9" customWidth="1"/>
    <col min="8205" max="8205" width="6.8515625" style="9" customWidth="1"/>
    <col min="8206" max="8206" width="8.8515625" style="9" customWidth="1"/>
    <col min="8207" max="8207" width="9.140625" style="9" hidden="1" customWidth="1"/>
    <col min="8208" max="8208" width="6.421875" style="9" customWidth="1"/>
    <col min="8209" max="8209" width="11.57421875" style="9" customWidth="1"/>
    <col min="8210" max="8211" width="9.140625" style="9" customWidth="1"/>
    <col min="8212" max="8212" width="52.140625" style="9" customWidth="1"/>
    <col min="8213" max="8439" width="9.140625" style="9" customWidth="1"/>
    <col min="8440" max="8449" width="9.140625" style="9" hidden="1" customWidth="1"/>
    <col min="8450" max="8450" width="1.7109375" style="9" customWidth="1"/>
    <col min="8451" max="8451" width="2.7109375" style="9" customWidth="1"/>
    <col min="8452" max="8452" width="8.57421875" style="9" customWidth="1"/>
    <col min="8453" max="8453" width="10.421875" style="9" customWidth="1"/>
    <col min="8454" max="8454" width="9.140625" style="9" hidden="1" customWidth="1"/>
    <col min="8455" max="8455" width="8.28125" style="9" customWidth="1"/>
    <col min="8456" max="8457" width="9.140625" style="9" hidden="1" customWidth="1"/>
    <col min="8458" max="8458" width="4.421875" style="9" customWidth="1"/>
    <col min="8459" max="8459" width="11.00390625" style="9" customWidth="1"/>
    <col min="8460" max="8460" width="11.57421875" style="9" customWidth="1"/>
    <col min="8461" max="8461" width="6.8515625" style="9" customWidth="1"/>
    <col min="8462" max="8462" width="8.8515625" style="9" customWidth="1"/>
    <col min="8463" max="8463" width="9.140625" style="9" hidden="1" customWidth="1"/>
    <col min="8464" max="8464" width="6.421875" style="9" customWidth="1"/>
    <col min="8465" max="8465" width="11.57421875" style="9" customWidth="1"/>
    <col min="8466" max="8467" width="9.140625" style="9" customWidth="1"/>
    <col min="8468" max="8468" width="52.140625" style="9" customWidth="1"/>
    <col min="8469" max="8695" width="9.140625" style="9" customWidth="1"/>
    <col min="8696" max="8705" width="9.140625" style="9" hidden="1" customWidth="1"/>
    <col min="8706" max="8706" width="1.7109375" style="9" customWidth="1"/>
    <col min="8707" max="8707" width="2.7109375" style="9" customWidth="1"/>
    <col min="8708" max="8708" width="8.57421875" style="9" customWidth="1"/>
    <col min="8709" max="8709" width="10.421875" style="9" customWidth="1"/>
    <col min="8710" max="8710" width="9.140625" style="9" hidden="1" customWidth="1"/>
    <col min="8711" max="8711" width="8.28125" style="9" customWidth="1"/>
    <col min="8712" max="8713" width="9.140625" style="9" hidden="1" customWidth="1"/>
    <col min="8714" max="8714" width="4.421875" style="9" customWidth="1"/>
    <col min="8715" max="8715" width="11.00390625" style="9" customWidth="1"/>
    <col min="8716" max="8716" width="11.57421875" style="9" customWidth="1"/>
    <col min="8717" max="8717" width="6.8515625" style="9" customWidth="1"/>
    <col min="8718" max="8718" width="8.8515625" style="9" customWidth="1"/>
    <col min="8719" max="8719" width="9.140625" style="9" hidden="1" customWidth="1"/>
    <col min="8720" max="8720" width="6.421875" style="9" customWidth="1"/>
    <col min="8721" max="8721" width="11.57421875" style="9" customWidth="1"/>
    <col min="8722" max="8723" width="9.140625" style="9" customWidth="1"/>
    <col min="8724" max="8724" width="52.140625" style="9" customWidth="1"/>
    <col min="8725" max="8951" width="9.140625" style="9" customWidth="1"/>
    <col min="8952" max="8961" width="9.140625" style="9" hidden="1" customWidth="1"/>
    <col min="8962" max="8962" width="1.7109375" style="9" customWidth="1"/>
    <col min="8963" max="8963" width="2.7109375" style="9" customWidth="1"/>
    <col min="8964" max="8964" width="8.57421875" style="9" customWidth="1"/>
    <col min="8965" max="8965" width="10.421875" style="9" customWidth="1"/>
    <col min="8966" max="8966" width="9.140625" style="9" hidden="1" customWidth="1"/>
    <col min="8967" max="8967" width="8.28125" style="9" customWidth="1"/>
    <col min="8968" max="8969" width="9.140625" style="9" hidden="1" customWidth="1"/>
    <col min="8970" max="8970" width="4.421875" style="9" customWidth="1"/>
    <col min="8971" max="8971" width="11.00390625" style="9" customWidth="1"/>
    <col min="8972" max="8972" width="11.57421875" style="9" customWidth="1"/>
    <col min="8973" max="8973" width="6.8515625" style="9" customWidth="1"/>
    <col min="8974" max="8974" width="8.8515625" style="9" customWidth="1"/>
    <col min="8975" max="8975" width="9.140625" style="9" hidden="1" customWidth="1"/>
    <col min="8976" max="8976" width="6.421875" style="9" customWidth="1"/>
    <col min="8977" max="8977" width="11.57421875" style="9" customWidth="1"/>
    <col min="8978" max="8979" width="9.140625" style="9" customWidth="1"/>
    <col min="8980" max="8980" width="52.140625" style="9" customWidth="1"/>
    <col min="8981" max="9207" width="9.140625" style="9" customWidth="1"/>
    <col min="9208" max="9217" width="9.140625" style="9" hidden="1" customWidth="1"/>
    <col min="9218" max="9218" width="1.7109375" style="9" customWidth="1"/>
    <col min="9219" max="9219" width="2.7109375" style="9" customWidth="1"/>
    <col min="9220" max="9220" width="8.57421875" style="9" customWidth="1"/>
    <col min="9221" max="9221" width="10.421875" style="9" customWidth="1"/>
    <col min="9222" max="9222" width="9.140625" style="9" hidden="1" customWidth="1"/>
    <col min="9223" max="9223" width="8.28125" style="9" customWidth="1"/>
    <col min="9224" max="9225" width="9.140625" style="9" hidden="1" customWidth="1"/>
    <col min="9226" max="9226" width="4.421875" style="9" customWidth="1"/>
    <col min="9227" max="9227" width="11.00390625" style="9" customWidth="1"/>
    <col min="9228" max="9228" width="11.57421875" style="9" customWidth="1"/>
    <col min="9229" max="9229" width="6.8515625" style="9" customWidth="1"/>
    <col min="9230" max="9230" width="8.8515625" style="9" customWidth="1"/>
    <col min="9231" max="9231" width="9.140625" style="9" hidden="1" customWidth="1"/>
    <col min="9232" max="9232" width="6.421875" style="9" customWidth="1"/>
    <col min="9233" max="9233" width="11.57421875" style="9" customWidth="1"/>
    <col min="9234" max="9235" width="9.140625" style="9" customWidth="1"/>
    <col min="9236" max="9236" width="52.140625" style="9" customWidth="1"/>
    <col min="9237" max="9463" width="9.140625" style="9" customWidth="1"/>
    <col min="9464" max="9473" width="9.140625" style="9" hidden="1" customWidth="1"/>
    <col min="9474" max="9474" width="1.7109375" style="9" customWidth="1"/>
    <col min="9475" max="9475" width="2.7109375" style="9" customWidth="1"/>
    <col min="9476" max="9476" width="8.57421875" style="9" customWidth="1"/>
    <col min="9477" max="9477" width="10.421875" style="9" customWidth="1"/>
    <col min="9478" max="9478" width="9.140625" style="9" hidden="1" customWidth="1"/>
    <col min="9479" max="9479" width="8.28125" style="9" customWidth="1"/>
    <col min="9480" max="9481" width="9.140625" style="9" hidden="1" customWidth="1"/>
    <col min="9482" max="9482" width="4.421875" style="9" customWidth="1"/>
    <col min="9483" max="9483" width="11.00390625" style="9" customWidth="1"/>
    <col min="9484" max="9484" width="11.57421875" style="9" customWidth="1"/>
    <col min="9485" max="9485" width="6.8515625" style="9" customWidth="1"/>
    <col min="9486" max="9486" width="8.8515625" style="9" customWidth="1"/>
    <col min="9487" max="9487" width="9.140625" style="9" hidden="1" customWidth="1"/>
    <col min="9488" max="9488" width="6.421875" style="9" customWidth="1"/>
    <col min="9489" max="9489" width="11.57421875" style="9" customWidth="1"/>
    <col min="9490" max="9491" width="9.140625" style="9" customWidth="1"/>
    <col min="9492" max="9492" width="52.140625" style="9" customWidth="1"/>
    <col min="9493" max="9719" width="9.140625" style="9" customWidth="1"/>
    <col min="9720" max="9729" width="9.140625" style="9" hidden="1" customWidth="1"/>
    <col min="9730" max="9730" width="1.7109375" style="9" customWidth="1"/>
    <col min="9731" max="9731" width="2.7109375" style="9" customWidth="1"/>
    <col min="9732" max="9732" width="8.57421875" style="9" customWidth="1"/>
    <col min="9733" max="9733" width="10.421875" style="9" customWidth="1"/>
    <col min="9734" max="9734" width="9.140625" style="9" hidden="1" customWidth="1"/>
    <col min="9735" max="9735" width="8.28125" style="9" customWidth="1"/>
    <col min="9736" max="9737" width="9.140625" style="9" hidden="1" customWidth="1"/>
    <col min="9738" max="9738" width="4.421875" style="9" customWidth="1"/>
    <col min="9739" max="9739" width="11.00390625" style="9" customWidth="1"/>
    <col min="9740" max="9740" width="11.57421875" style="9" customWidth="1"/>
    <col min="9741" max="9741" width="6.8515625" style="9" customWidth="1"/>
    <col min="9742" max="9742" width="8.8515625" style="9" customWidth="1"/>
    <col min="9743" max="9743" width="9.140625" style="9" hidden="1" customWidth="1"/>
    <col min="9744" max="9744" width="6.421875" style="9" customWidth="1"/>
    <col min="9745" max="9745" width="11.57421875" style="9" customWidth="1"/>
    <col min="9746" max="9747" width="9.140625" style="9" customWidth="1"/>
    <col min="9748" max="9748" width="52.140625" style="9" customWidth="1"/>
    <col min="9749" max="9975" width="9.140625" style="9" customWidth="1"/>
    <col min="9976" max="9985" width="9.140625" style="9" hidden="1" customWidth="1"/>
    <col min="9986" max="9986" width="1.7109375" style="9" customWidth="1"/>
    <col min="9987" max="9987" width="2.7109375" style="9" customWidth="1"/>
    <col min="9988" max="9988" width="8.57421875" style="9" customWidth="1"/>
    <col min="9989" max="9989" width="10.421875" style="9" customWidth="1"/>
    <col min="9990" max="9990" width="9.140625" style="9" hidden="1" customWidth="1"/>
    <col min="9991" max="9991" width="8.28125" style="9" customWidth="1"/>
    <col min="9992" max="9993" width="9.140625" style="9" hidden="1" customWidth="1"/>
    <col min="9994" max="9994" width="4.421875" style="9" customWidth="1"/>
    <col min="9995" max="9995" width="11.00390625" style="9" customWidth="1"/>
    <col min="9996" max="9996" width="11.57421875" style="9" customWidth="1"/>
    <col min="9997" max="9997" width="6.8515625" style="9" customWidth="1"/>
    <col min="9998" max="9998" width="8.8515625" style="9" customWidth="1"/>
    <col min="9999" max="9999" width="9.140625" style="9" hidden="1" customWidth="1"/>
    <col min="10000" max="10000" width="6.421875" style="9" customWidth="1"/>
    <col min="10001" max="10001" width="11.57421875" style="9" customWidth="1"/>
    <col min="10002" max="10003" width="9.140625" style="9" customWidth="1"/>
    <col min="10004" max="10004" width="52.140625" style="9" customWidth="1"/>
    <col min="10005" max="10231" width="9.140625" style="9" customWidth="1"/>
    <col min="10232" max="10241" width="9.140625" style="9" hidden="1" customWidth="1"/>
    <col min="10242" max="10242" width="1.7109375" style="9" customWidth="1"/>
    <col min="10243" max="10243" width="2.7109375" style="9" customWidth="1"/>
    <col min="10244" max="10244" width="8.57421875" style="9" customWidth="1"/>
    <col min="10245" max="10245" width="10.421875" style="9" customWidth="1"/>
    <col min="10246" max="10246" width="9.140625" style="9" hidden="1" customWidth="1"/>
    <col min="10247" max="10247" width="8.28125" style="9" customWidth="1"/>
    <col min="10248" max="10249" width="9.140625" style="9" hidden="1" customWidth="1"/>
    <col min="10250" max="10250" width="4.421875" style="9" customWidth="1"/>
    <col min="10251" max="10251" width="11.00390625" style="9" customWidth="1"/>
    <col min="10252" max="10252" width="11.57421875" style="9" customWidth="1"/>
    <col min="10253" max="10253" width="6.8515625" style="9" customWidth="1"/>
    <col min="10254" max="10254" width="8.8515625" style="9" customWidth="1"/>
    <col min="10255" max="10255" width="9.140625" style="9" hidden="1" customWidth="1"/>
    <col min="10256" max="10256" width="6.421875" style="9" customWidth="1"/>
    <col min="10257" max="10257" width="11.57421875" style="9" customWidth="1"/>
    <col min="10258" max="10259" width="9.140625" style="9" customWidth="1"/>
    <col min="10260" max="10260" width="52.140625" style="9" customWidth="1"/>
    <col min="10261" max="10487" width="9.140625" style="9" customWidth="1"/>
    <col min="10488" max="10497" width="9.140625" style="9" hidden="1" customWidth="1"/>
    <col min="10498" max="10498" width="1.7109375" style="9" customWidth="1"/>
    <col min="10499" max="10499" width="2.7109375" style="9" customWidth="1"/>
    <col min="10500" max="10500" width="8.57421875" style="9" customWidth="1"/>
    <col min="10501" max="10501" width="10.421875" style="9" customWidth="1"/>
    <col min="10502" max="10502" width="9.140625" style="9" hidden="1" customWidth="1"/>
    <col min="10503" max="10503" width="8.28125" style="9" customWidth="1"/>
    <col min="10504" max="10505" width="9.140625" style="9" hidden="1" customWidth="1"/>
    <col min="10506" max="10506" width="4.421875" style="9" customWidth="1"/>
    <col min="10507" max="10507" width="11.00390625" style="9" customWidth="1"/>
    <col min="10508" max="10508" width="11.57421875" style="9" customWidth="1"/>
    <col min="10509" max="10509" width="6.8515625" style="9" customWidth="1"/>
    <col min="10510" max="10510" width="8.8515625" style="9" customWidth="1"/>
    <col min="10511" max="10511" width="9.140625" style="9" hidden="1" customWidth="1"/>
    <col min="10512" max="10512" width="6.421875" style="9" customWidth="1"/>
    <col min="10513" max="10513" width="11.57421875" style="9" customWidth="1"/>
    <col min="10514" max="10515" width="9.140625" style="9" customWidth="1"/>
    <col min="10516" max="10516" width="52.140625" style="9" customWidth="1"/>
    <col min="10517" max="10743" width="9.140625" style="9" customWidth="1"/>
    <col min="10744" max="10753" width="9.140625" style="9" hidden="1" customWidth="1"/>
    <col min="10754" max="10754" width="1.7109375" style="9" customWidth="1"/>
    <col min="10755" max="10755" width="2.7109375" style="9" customWidth="1"/>
    <col min="10756" max="10756" width="8.57421875" style="9" customWidth="1"/>
    <col min="10757" max="10757" width="10.421875" style="9" customWidth="1"/>
    <col min="10758" max="10758" width="9.140625" style="9" hidden="1" customWidth="1"/>
    <col min="10759" max="10759" width="8.28125" style="9" customWidth="1"/>
    <col min="10760" max="10761" width="9.140625" style="9" hidden="1" customWidth="1"/>
    <col min="10762" max="10762" width="4.421875" style="9" customWidth="1"/>
    <col min="10763" max="10763" width="11.00390625" style="9" customWidth="1"/>
    <col min="10764" max="10764" width="11.57421875" style="9" customWidth="1"/>
    <col min="10765" max="10765" width="6.8515625" style="9" customWidth="1"/>
    <col min="10766" max="10766" width="8.8515625" style="9" customWidth="1"/>
    <col min="10767" max="10767" width="9.140625" style="9" hidden="1" customWidth="1"/>
    <col min="10768" max="10768" width="6.421875" style="9" customWidth="1"/>
    <col min="10769" max="10769" width="11.57421875" style="9" customWidth="1"/>
    <col min="10770" max="10771" width="9.140625" style="9" customWidth="1"/>
    <col min="10772" max="10772" width="52.140625" style="9" customWidth="1"/>
    <col min="10773" max="10999" width="9.140625" style="9" customWidth="1"/>
    <col min="11000" max="11009" width="9.140625" style="9" hidden="1" customWidth="1"/>
    <col min="11010" max="11010" width="1.7109375" style="9" customWidth="1"/>
    <col min="11011" max="11011" width="2.7109375" style="9" customWidth="1"/>
    <col min="11012" max="11012" width="8.57421875" style="9" customWidth="1"/>
    <col min="11013" max="11013" width="10.421875" style="9" customWidth="1"/>
    <col min="11014" max="11014" width="9.140625" style="9" hidden="1" customWidth="1"/>
    <col min="11015" max="11015" width="8.28125" style="9" customWidth="1"/>
    <col min="11016" max="11017" width="9.140625" style="9" hidden="1" customWidth="1"/>
    <col min="11018" max="11018" width="4.421875" style="9" customWidth="1"/>
    <col min="11019" max="11019" width="11.00390625" style="9" customWidth="1"/>
    <col min="11020" max="11020" width="11.57421875" style="9" customWidth="1"/>
    <col min="11021" max="11021" width="6.8515625" style="9" customWidth="1"/>
    <col min="11022" max="11022" width="8.8515625" style="9" customWidth="1"/>
    <col min="11023" max="11023" width="9.140625" style="9" hidden="1" customWidth="1"/>
    <col min="11024" max="11024" width="6.421875" style="9" customWidth="1"/>
    <col min="11025" max="11025" width="11.57421875" style="9" customWidth="1"/>
    <col min="11026" max="11027" width="9.140625" style="9" customWidth="1"/>
    <col min="11028" max="11028" width="52.140625" style="9" customWidth="1"/>
    <col min="11029" max="11255" width="9.140625" style="9" customWidth="1"/>
    <col min="11256" max="11265" width="9.140625" style="9" hidden="1" customWidth="1"/>
    <col min="11266" max="11266" width="1.7109375" style="9" customWidth="1"/>
    <col min="11267" max="11267" width="2.7109375" style="9" customWidth="1"/>
    <col min="11268" max="11268" width="8.57421875" style="9" customWidth="1"/>
    <col min="11269" max="11269" width="10.421875" style="9" customWidth="1"/>
    <col min="11270" max="11270" width="9.140625" style="9" hidden="1" customWidth="1"/>
    <col min="11271" max="11271" width="8.28125" style="9" customWidth="1"/>
    <col min="11272" max="11273" width="9.140625" style="9" hidden="1" customWidth="1"/>
    <col min="11274" max="11274" width="4.421875" style="9" customWidth="1"/>
    <col min="11275" max="11275" width="11.00390625" style="9" customWidth="1"/>
    <col min="11276" max="11276" width="11.57421875" style="9" customWidth="1"/>
    <col min="11277" max="11277" width="6.8515625" style="9" customWidth="1"/>
    <col min="11278" max="11278" width="8.8515625" style="9" customWidth="1"/>
    <col min="11279" max="11279" width="9.140625" style="9" hidden="1" customWidth="1"/>
    <col min="11280" max="11280" width="6.421875" style="9" customWidth="1"/>
    <col min="11281" max="11281" width="11.57421875" style="9" customWidth="1"/>
    <col min="11282" max="11283" width="9.140625" style="9" customWidth="1"/>
    <col min="11284" max="11284" width="52.140625" style="9" customWidth="1"/>
    <col min="11285" max="11511" width="9.140625" style="9" customWidth="1"/>
    <col min="11512" max="11521" width="9.140625" style="9" hidden="1" customWidth="1"/>
    <col min="11522" max="11522" width="1.7109375" style="9" customWidth="1"/>
    <col min="11523" max="11523" width="2.7109375" style="9" customWidth="1"/>
    <col min="11524" max="11524" width="8.57421875" style="9" customWidth="1"/>
    <col min="11525" max="11525" width="10.421875" style="9" customWidth="1"/>
    <col min="11526" max="11526" width="9.140625" style="9" hidden="1" customWidth="1"/>
    <col min="11527" max="11527" width="8.28125" style="9" customWidth="1"/>
    <col min="11528" max="11529" width="9.140625" style="9" hidden="1" customWidth="1"/>
    <col min="11530" max="11530" width="4.421875" style="9" customWidth="1"/>
    <col min="11531" max="11531" width="11.00390625" style="9" customWidth="1"/>
    <col min="11532" max="11532" width="11.57421875" style="9" customWidth="1"/>
    <col min="11533" max="11533" width="6.8515625" style="9" customWidth="1"/>
    <col min="11534" max="11534" width="8.8515625" style="9" customWidth="1"/>
    <col min="11535" max="11535" width="9.140625" style="9" hidden="1" customWidth="1"/>
    <col min="11536" max="11536" width="6.421875" style="9" customWidth="1"/>
    <col min="11537" max="11537" width="11.57421875" style="9" customWidth="1"/>
    <col min="11538" max="11539" width="9.140625" style="9" customWidth="1"/>
    <col min="11540" max="11540" width="52.140625" style="9" customWidth="1"/>
    <col min="11541" max="11767" width="9.140625" style="9" customWidth="1"/>
    <col min="11768" max="11777" width="9.140625" style="9" hidden="1" customWidth="1"/>
    <col min="11778" max="11778" width="1.7109375" style="9" customWidth="1"/>
    <col min="11779" max="11779" width="2.7109375" style="9" customWidth="1"/>
    <col min="11780" max="11780" width="8.57421875" style="9" customWidth="1"/>
    <col min="11781" max="11781" width="10.421875" style="9" customWidth="1"/>
    <col min="11782" max="11782" width="9.140625" style="9" hidden="1" customWidth="1"/>
    <col min="11783" max="11783" width="8.28125" style="9" customWidth="1"/>
    <col min="11784" max="11785" width="9.140625" style="9" hidden="1" customWidth="1"/>
    <col min="11786" max="11786" width="4.421875" style="9" customWidth="1"/>
    <col min="11787" max="11787" width="11.00390625" style="9" customWidth="1"/>
    <col min="11788" max="11788" width="11.57421875" style="9" customWidth="1"/>
    <col min="11789" max="11789" width="6.8515625" style="9" customWidth="1"/>
    <col min="11790" max="11790" width="8.8515625" style="9" customWidth="1"/>
    <col min="11791" max="11791" width="9.140625" style="9" hidden="1" customWidth="1"/>
    <col min="11792" max="11792" width="6.421875" style="9" customWidth="1"/>
    <col min="11793" max="11793" width="11.57421875" style="9" customWidth="1"/>
    <col min="11794" max="11795" width="9.140625" style="9" customWidth="1"/>
    <col min="11796" max="11796" width="52.140625" style="9" customWidth="1"/>
    <col min="11797" max="12023" width="9.140625" style="9" customWidth="1"/>
    <col min="12024" max="12033" width="9.140625" style="9" hidden="1" customWidth="1"/>
    <col min="12034" max="12034" width="1.7109375" style="9" customWidth="1"/>
    <col min="12035" max="12035" width="2.7109375" style="9" customWidth="1"/>
    <col min="12036" max="12036" width="8.57421875" style="9" customWidth="1"/>
    <col min="12037" max="12037" width="10.421875" style="9" customWidth="1"/>
    <col min="12038" max="12038" width="9.140625" style="9" hidden="1" customWidth="1"/>
    <col min="12039" max="12039" width="8.28125" style="9" customWidth="1"/>
    <col min="12040" max="12041" width="9.140625" style="9" hidden="1" customWidth="1"/>
    <col min="12042" max="12042" width="4.421875" style="9" customWidth="1"/>
    <col min="12043" max="12043" width="11.00390625" style="9" customWidth="1"/>
    <col min="12044" max="12044" width="11.57421875" style="9" customWidth="1"/>
    <col min="12045" max="12045" width="6.8515625" style="9" customWidth="1"/>
    <col min="12046" max="12046" width="8.8515625" style="9" customWidth="1"/>
    <col min="12047" max="12047" width="9.140625" style="9" hidden="1" customWidth="1"/>
    <col min="12048" max="12048" width="6.421875" style="9" customWidth="1"/>
    <col min="12049" max="12049" width="11.57421875" style="9" customWidth="1"/>
    <col min="12050" max="12051" width="9.140625" style="9" customWidth="1"/>
    <col min="12052" max="12052" width="52.140625" style="9" customWidth="1"/>
    <col min="12053" max="12279" width="9.140625" style="9" customWidth="1"/>
    <col min="12280" max="12289" width="9.140625" style="9" hidden="1" customWidth="1"/>
    <col min="12290" max="12290" width="1.7109375" style="9" customWidth="1"/>
    <col min="12291" max="12291" width="2.7109375" style="9" customWidth="1"/>
    <col min="12292" max="12292" width="8.57421875" style="9" customWidth="1"/>
    <col min="12293" max="12293" width="10.421875" style="9" customWidth="1"/>
    <col min="12294" max="12294" width="9.140625" style="9" hidden="1" customWidth="1"/>
    <col min="12295" max="12295" width="8.28125" style="9" customWidth="1"/>
    <col min="12296" max="12297" width="9.140625" style="9" hidden="1" customWidth="1"/>
    <col min="12298" max="12298" width="4.421875" style="9" customWidth="1"/>
    <col min="12299" max="12299" width="11.00390625" style="9" customWidth="1"/>
    <col min="12300" max="12300" width="11.57421875" style="9" customWidth="1"/>
    <col min="12301" max="12301" width="6.8515625" style="9" customWidth="1"/>
    <col min="12302" max="12302" width="8.8515625" style="9" customWidth="1"/>
    <col min="12303" max="12303" width="9.140625" style="9" hidden="1" customWidth="1"/>
    <col min="12304" max="12304" width="6.421875" style="9" customWidth="1"/>
    <col min="12305" max="12305" width="11.57421875" style="9" customWidth="1"/>
    <col min="12306" max="12307" width="9.140625" style="9" customWidth="1"/>
    <col min="12308" max="12308" width="52.140625" style="9" customWidth="1"/>
    <col min="12309" max="12535" width="9.140625" style="9" customWidth="1"/>
    <col min="12536" max="12545" width="9.140625" style="9" hidden="1" customWidth="1"/>
    <col min="12546" max="12546" width="1.7109375" style="9" customWidth="1"/>
    <col min="12547" max="12547" width="2.7109375" style="9" customWidth="1"/>
    <col min="12548" max="12548" width="8.57421875" style="9" customWidth="1"/>
    <col min="12549" max="12549" width="10.421875" style="9" customWidth="1"/>
    <col min="12550" max="12550" width="9.140625" style="9" hidden="1" customWidth="1"/>
    <col min="12551" max="12551" width="8.28125" style="9" customWidth="1"/>
    <col min="12552" max="12553" width="9.140625" style="9" hidden="1" customWidth="1"/>
    <col min="12554" max="12554" width="4.421875" style="9" customWidth="1"/>
    <col min="12555" max="12555" width="11.00390625" style="9" customWidth="1"/>
    <col min="12556" max="12556" width="11.57421875" style="9" customWidth="1"/>
    <col min="12557" max="12557" width="6.8515625" style="9" customWidth="1"/>
    <col min="12558" max="12558" width="8.8515625" style="9" customWidth="1"/>
    <col min="12559" max="12559" width="9.140625" style="9" hidden="1" customWidth="1"/>
    <col min="12560" max="12560" width="6.421875" style="9" customWidth="1"/>
    <col min="12561" max="12561" width="11.57421875" style="9" customWidth="1"/>
    <col min="12562" max="12563" width="9.140625" style="9" customWidth="1"/>
    <col min="12564" max="12564" width="52.140625" style="9" customWidth="1"/>
    <col min="12565" max="12791" width="9.140625" style="9" customWidth="1"/>
    <col min="12792" max="12801" width="9.140625" style="9" hidden="1" customWidth="1"/>
    <col min="12802" max="12802" width="1.7109375" style="9" customWidth="1"/>
    <col min="12803" max="12803" width="2.7109375" style="9" customWidth="1"/>
    <col min="12804" max="12804" width="8.57421875" style="9" customWidth="1"/>
    <col min="12805" max="12805" width="10.421875" style="9" customWidth="1"/>
    <col min="12806" max="12806" width="9.140625" style="9" hidden="1" customWidth="1"/>
    <col min="12807" max="12807" width="8.28125" style="9" customWidth="1"/>
    <col min="12808" max="12809" width="9.140625" style="9" hidden="1" customWidth="1"/>
    <col min="12810" max="12810" width="4.421875" style="9" customWidth="1"/>
    <col min="12811" max="12811" width="11.00390625" style="9" customWidth="1"/>
    <col min="12812" max="12812" width="11.57421875" style="9" customWidth="1"/>
    <col min="12813" max="12813" width="6.8515625" style="9" customWidth="1"/>
    <col min="12814" max="12814" width="8.8515625" style="9" customWidth="1"/>
    <col min="12815" max="12815" width="9.140625" style="9" hidden="1" customWidth="1"/>
    <col min="12816" max="12816" width="6.421875" style="9" customWidth="1"/>
    <col min="12817" max="12817" width="11.57421875" style="9" customWidth="1"/>
    <col min="12818" max="12819" width="9.140625" style="9" customWidth="1"/>
    <col min="12820" max="12820" width="52.140625" style="9" customWidth="1"/>
    <col min="12821" max="13047" width="9.140625" style="9" customWidth="1"/>
    <col min="13048" max="13057" width="9.140625" style="9" hidden="1" customWidth="1"/>
    <col min="13058" max="13058" width="1.7109375" style="9" customWidth="1"/>
    <col min="13059" max="13059" width="2.7109375" style="9" customWidth="1"/>
    <col min="13060" max="13060" width="8.57421875" style="9" customWidth="1"/>
    <col min="13061" max="13061" width="10.421875" style="9" customWidth="1"/>
    <col min="13062" max="13062" width="9.140625" style="9" hidden="1" customWidth="1"/>
    <col min="13063" max="13063" width="8.28125" style="9" customWidth="1"/>
    <col min="13064" max="13065" width="9.140625" style="9" hidden="1" customWidth="1"/>
    <col min="13066" max="13066" width="4.421875" style="9" customWidth="1"/>
    <col min="13067" max="13067" width="11.00390625" style="9" customWidth="1"/>
    <col min="13068" max="13068" width="11.57421875" style="9" customWidth="1"/>
    <col min="13069" max="13069" width="6.8515625" style="9" customWidth="1"/>
    <col min="13070" max="13070" width="8.8515625" style="9" customWidth="1"/>
    <col min="13071" max="13071" width="9.140625" style="9" hidden="1" customWidth="1"/>
    <col min="13072" max="13072" width="6.421875" style="9" customWidth="1"/>
    <col min="13073" max="13073" width="11.57421875" style="9" customWidth="1"/>
    <col min="13074" max="13075" width="9.140625" style="9" customWidth="1"/>
    <col min="13076" max="13076" width="52.140625" style="9" customWidth="1"/>
    <col min="13077" max="13303" width="9.140625" style="9" customWidth="1"/>
    <col min="13304" max="13313" width="9.140625" style="9" hidden="1" customWidth="1"/>
    <col min="13314" max="13314" width="1.7109375" style="9" customWidth="1"/>
    <col min="13315" max="13315" width="2.7109375" style="9" customWidth="1"/>
    <col min="13316" max="13316" width="8.57421875" style="9" customWidth="1"/>
    <col min="13317" max="13317" width="10.421875" style="9" customWidth="1"/>
    <col min="13318" max="13318" width="9.140625" style="9" hidden="1" customWidth="1"/>
    <col min="13319" max="13319" width="8.28125" style="9" customWidth="1"/>
    <col min="13320" max="13321" width="9.140625" style="9" hidden="1" customWidth="1"/>
    <col min="13322" max="13322" width="4.421875" style="9" customWidth="1"/>
    <col min="13323" max="13323" width="11.00390625" style="9" customWidth="1"/>
    <col min="13324" max="13324" width="11.57421875" style="9" customWidth="1"/>
    <col min="13325" max="13325" width="6.8515625" style="9" customWidth="1"/>
    <col min="13326" max="13326" width="8.8515625" style="9" customWidth="1"/>
    <col min="13327" max="13327" width="9.140625" style="9" hidden="1" customWidth="1"/>
    <col min="13328" max="13328" width="6.421875" style="9" customWidth="1"/>
    <col min="13329" max="13329" width="11.57421875" style="9" customWidth="1"/>
    <col min="13330" max="13331" width="9.140625" style="9" customWidth="1"/>
    <col min="13332" max="13332" width="52.140625" style="9" customWidth="1"/>
    <col min="13333" max="13559" width="9.140625" style="9" customWidth="1"/>
    <col min="13560" max="13569" width="9.140625" style="9" hidden="1" customWidth="1"/>
    <col min="13570" max="13570" width="1.7109375" style="9" customWidth="1"/>
    <col min="13571" max="13571" width="2.7109375" style="9" customWidth="1"/>
    <col min="13572" max="13572" width="8.57421875" style="9" customWidth="1"/>
    <col min="13573" max="13573" width="10.421875" style="9" customWidth="1"/>
    <col min="13574" max="13574" width="9.140625" style="9" hidden="1" customWidth="1"/>
    <col min="13575" max="13575" width="8.28125" style="9" customWidth="1"/>
    <col min="13576" max="13577" width="9.140625" style="9" hidden="1" customWidth="1"/>
    <col min="13578" max="13578" width="4.421875" style="9" customWidth="1"/>
    <col min="13579" max="13579" width="11.00390625" style="9" customWidth="1"/>
    <col min="13580" max="13580" width="11.57421875" style="9" customWidth="1"/>
    <col min="13581" max="13581" width="6.8515625" style="9" customWidth="1"/>
    <col min="13582" max="13582" width="8.8515625" style="9" customWidth="1"/>
    <col min="13583" max="13583" width="9.140625" style="9" hidden="1" customWidth="1"/>
    <col min="13584" max="13584" width="6.421875" style="9" customWidth="1"/>
    <col min="13585" max="13585" width="11.57421875" style="9" customWidth="1"/>
    <col min="13586" max="13587" width="9.140625" style="9" customWidth="1"/>
    <col min="13588" max="13588" width="52.140625" style="9" customWidth="1"/>
    <col min="13589" max="13815" width="9.140625" style="9" customWidth="1"/>
    <col min="13816" max="13825" width="9.140625" style="9" hidden="1" customWidth="1"/>
    <col min="13826" max="13826" width="1.7109375" style="9" customWidth="1"/>
    <col min="13827" max="13827" width="2.7109375" style="9" customWidth="1"/>
    <col min="13828" max="13828" width="8.57421875" style="9" customWidth="1"/>
    <col min="13829" max="13829" width="10.421875" style="9" customWidth="1"/>
    <col min="13830" max="13830" width="9.140625" style="9" hidden="1" customWidth="1"/>
    <col min="13831" max="13831" width="8.28125" style="9" customWidth="1"/>
    <col min="13832" max="13833" width="9.140625" style="9" hidden="1" customWidth="1"/>
    <col min="13834" max="13834" width="4.421875" style="9" customWidth="1"/>
    <col min="13835" max="13835" width="11.00390625" style="9" customWidth="1"/>
    <col min="13836" max="13836" width="11.57421875" style="9" customWidth="1"/>
    <col min="13837" max="13837" width="6.8515625" style="9" customWidth="1"/>
    <col min="13838" max="13838" width="8.8515625" style="9" customWidth="1"/>
    <col min="13839" max="13839" width="9.140625" style="9" hidden="1" customWidth="1"/>
    <col min="13840" max="13840" width="6.421875" style="9" customWidth="1"/>
    <col min="13841" max="13841" width="11.57421875" style="9" customWidth="1"/>
    <col min="13842" max="13843" width="9.140625" style="9" customWidth="1"/>
    <col min="13844" max="13844" width="52.140625" style="9" customWidth="1"/>
    <col min="13845" max="14071" width="9.140625" style="9" customWidth="1"/>
    <col min="14072" max="14081" width="9.140625" style="9" hidden="1" customWidth="1"/>
    <col min="14082" max="14082" width="1.7109375" style="9" customWidth="1"/>
    <col min="14083" max="14083" width="2.7109375" style="9" customWidth="1"/>
    <col min="14084" max="14084" width="8.57421875" style="9" customWidth="1"/>
    <col min="14085" max="14085" width="10.421875" style="9" customWidth="1"/>
    <col min="14086" max="14086" width="9.140625" style="9" hidden="1" customWidth="1"/>
    <col min="14087" max="14087" width="8.28125" style="9" customWidth="1"/>
    <col min="14088" max="14089" width="9.140625" style="9" hidden="1" customWidth="1"/>
    <col min="14090" max="14090" width="4.421875" style="9" customWidth="1"/>
    <col min="14091" max="14091" width="11.00390625" style="9" customWidth="1"/>
    <col min="14092" max="14092" width="11.57421875" style="9" customWidth="1"/>
    <col min="14093" max="14093" width="6.8515625" style="9" customWidth="1"/>
    <col min="14094" max="14094" width="8.8515625" style="9" customWidth="1"/>
    <col min="14095" max="14095" width="9.140625" style="9" hidden="1" customWidth="1"/>
    <col min="14096" max="14096" width="6.421875" style="9" customWidth="1"/>
    <col min="14097" max="14097" width="11.57421875" style="9" customWidth="1"/>
    <col min="14098" max="14099" width="9.140625" style="9" customWidth="1"/>
    <col min="14100" max="14100" width="52.140625" style="9" customWidth="1"/>
    <col min="14101" max="14327" width="9.140625" style="9" customWidth="1"/>
    <col min="14328" max="14337" width="9.140625" style="9" hidden="1" customWidth="1"/>
    <col min="14338" max="14338" width="1.7109375" style="9" customWidth="1"/>
    <col min="14339" max="14339" width="2.7109375" style="9" customWidth="1"/>
    <col min="14340" max="14340" width="8.57421875" style="9" customWidth="1"/>
    <col min="14341" max="14341" width="10.421875" style="9" customWidth="1"/>
    <col min="14342" max="14342" width="9.140625" style="9" hidden="1" customWidth="1"/>
    <col min="14343" max="14343" width="8.28125" style="9" customWidth="1"/>
    <col min="14344" max="14345" width="9.140625" style="9" hidden="1" customWidth="1"/>
    <col min="14346" max="14346" width="4.421875" style="9" customWidth="1"/>
    <col min="14347" max="14347" width="11.00390625" style="9" customWidth="1"/>
    <col min="14348" max="14348" width="11.57421875" style="9" customWidth="1"/>
    <col min="14349" max="14349" width="6.8515625" style="9" customWidth="1"/>
    <col min="14350" max="14350" width="8.8515625" style="9" customWidth="1"/>
    <col min="14351" max="14351" width="9.140625" style="9" hidden="1" customWidth="1"/>
    <col min="14352" max="14352" width="6.421875" style="9" customWidth="1"/>
    <col min="14353" max="14353" width="11.57421875" style="9" customWidth="1"/>
    <col min="14354" max="14355" width="9.140625" style="9" customWidth="1"/>
    <col min="14356" max="14356" width="52.140625" style="9" customWidth="1"/>
    <col min="14357" max="14583" width="9.140625" style="9" customWidth="1"/>
    <col min="14584" max="14593" width="9.140625" style="9" hidden="1" customWidth="1"/>
    <col min="14594" max="14594" width="1.7109375" style="9" customWidth="1"/>
    <col min="14595" max="14595" width="2.7109375" style="9" customWidth="1"/>
    <col min="14596" max="14596" width="8.57421875" style="9" customWidth="1"/>
    <col min="14597" max="14597" width="10.421875" style="9" customWidth="1"/>
    <col min="14598" max="14598" width="9.140625" style="9" hidden="1" customWidth="1"/>
    <col min="14599" max="14599" width="8.28125" style="9" customWidth="1"/>
    <col min="14600" max="14601" width="9.140625" style="9" hidden="1" customWidth="1"/>
    <col min="14602" max="14602" width="4.421875" style="9" customWidth="1"/>
    <col min="14603" max="14603" width="11.00390625" style="9" customWidth="1"/>
    <col min="14604" max="14604" width="11.57421875" style="9" customWidth="1"/>
    <col min="14605" max="14605" width="6.8515625" style="9" customWidth="1"/>
    <col min="14606" max="14606" width="8.8515625" style="9" customWidth="1"/>
    <col min="14607" max="14607" width="9.140625" style="9" hidden="1" customWidth="1"/>
    <col min="14608" max="14608" width="6.421875" style="9" customWidth="1"/>
    <col min="14609" max="14609" width="11.57421875" style="9" customWidth="1"/>
    <col min="14610" max="14611" width="9.140625" style="9" customWidth="1"/>
    <col min="14612" max="14612" width="52.140625" style="9" customWidth="1"/>
    <col min="14613" max="14839" width="9.140625" style="9" customWidth="1"/>
    <col min="14840" max="14849" width="9.140625" style="9" hidden="1" customWidth="1"/>
    <col min="14850" max="14850" width="1.7109375" style="9" customWidth="1"/>
    <col min="14851" max="14851" width="2.7109375" style="9" customWidth="1"/>
    <col min="14852" max="14852" width="8.57421875" style="9" customWidth="1"/>
    <col min="14853" max="14853" width="10.421875" style="9" customWidth="1"/>
    <col min="14854" max="14854" width="9.140625" style="9" hidden="1" customWidth="1"/>
    <col min="14855" max="14855" width="8.28125" style="9" customWidth="1"/>
    <col min="14856" max="14857" width="9.140625" style="9" hidden="1" customWidth="1"/>
    <col min="14858" max="14858" width="4.421875" style="9" customWidth="1"/>
    <col min="14859" max="14859" width="11.00390625" style="9" customWidth="1"/>
    <col min="14860" max="14860" width="11.57421875" style="9" customWidth="1"/>
    <col min="14861" max="14861" width="6.8515625" style="9" customWidth="1"/>
    <col min="14862" max="14862" width="8.8515625" style="9" customWidth="1"/>
    <col min="14863" max="14863" width="9.140625" style="9" hidden="1" customWidth="1"/>
    <col min="14864" max="14864" width="6.421875" style="9" customWidth="1"/>
    <col min="14865" max="14865" width="11.57421875" style="9" customWidth="1"/>
    <col min="14866" max="14867" width="9.140625" style="9" customWidth="1"/>
    <col min="14868" max="14868" width="52.140625" style="9" customWidth="1"/>
    <col min="14869" max="15095" width="9.140625" style="9" customWidth="1"/>
    <col min="15096" max="15105" width="9.140625" style="9" hidden="1" customWidth="1"/>
    <col min="15106" max="15106" width="1.7109375" style="9" customWidth="1"/>
    <col min="15107" max="15107" width="2.7109375" style="9" customWidth="1"/>
    <col min="15108" max="15108" width="8.57421875" style="9" customWidth="1"/>
    <col min="15109" max="15109" width="10.421875" style="9" customWidth="1"/>
    <col min="15110" max="15110" width="9.140625" style="9" hidden="1" customWidth="1"/>
    <col min="15111" max="15111" width="8.28125" style="9" customWidth="1"/>
    <col min="15112" max="15113" width="9.140625" style="9" hidden="1" customWidth="1"/>
    <col min="15114" max="15114" width="4.421875" style="9" customWidth="1"/>
    <col min="15115" max="15115" width="11.00390625" style="9" customWidth="1"/>
    <col min="15116" max="15116" width="11.57421875" style="9" customWidth="1"/>
    <col min="15117" max="15117" width="6.8515625" style="9" customWidth="1"/>
    <col min="15118" max="15118" width="8.8515625" style="9" customWidth="1"/>
    <col min="15119" max="15119" width="9.140625" style="9" hidden="1" customWidth="1"/>
    <col min="15120" max="15120" width="6.421875" style="9" customWidth="1"/>
    <col min="15121" max="15121" width="11.57421875" style="9" customWidth="1"/>
    <col min="15122" max="15123" width="9.140625" style="9" customWidth="1"/>
    <col min="15124" max="15124" width="52.140625" style="9" customWidth="1"/>
    <col min="15125" max="15351" width="9.140625" style="9" customWidth="1"/>
    <col min="15352" max="15361" width="9.140625" style="9" hidden="1" customWidth="1"/>
    <col min="15362" max="15362" width="1.7109375" style="9" customWidth="1"/>
    <col min="15363" max="15363" width="2.7109375" style="9" customWidth="1"/>
    <col min="15364" max="15364" width="8.57421875" style="9" customWidth="1"/>
    <col min="15365" max="15365" width="10.421875" style="9" customWidth="1"/>
    <col min="15366" max="15366" width="9.140625" style="9" hidden="1" customWidth="1"/>
    <col min="15367" max="15367" width="8.28125" style="9" customWidth="1"/>
    <col min="15368" max="15369" width="9.140625" style="9" hidden="1" customWidth="1"/>
    <col min="15370" max="15370" width="4.421875" style="9" customWidth="1"/>
    <col min="15371" max="15371" width="11.00390625" style="9" customWidth="1"/>
    <col min="15372" max="15372" width="11.57421875" style="9" customWidth="1"/>
    <col min="15373" max="15373" width="6.8515625" style="9" customWidth="1"/>
    <col min="15374" max="15374" width="8.8515625" style="9" customWidth="1"/>
    <col min="15375" max="15375" width="9.140625" style="9" hidden="1" customWidth="1"/>
    <col min="15376" max="15376" width="6.421875" style="9" customWidth="1"/>
    <col min="15377" max="15377" width="11.57421875" style="9" customWidth="1"/>
    <col min="15378" max="15379" width="9.140625" style="9" customWidth="1"/>
    <col min="15380" max="15380" width="52.140625" style="9" customWidth="1"/>
    <col min="15381" max="15607" width="9.140625" style="9" customWidth="1"/>
    <col min="15608" max="15617" width="9.140625" style="9" hidden="1" customWidth="1"/>
    <col min="15618" max="15618" width="1.7109375" style="9" customWidth="1"/>
    <col min="15619" max="15619" width="2.7109375" style="9" customWidth="1"/>
    <col min="15620" max="15620" width="8.57421875" style="9" customWidth="1"/>
    <col min="15621" max="15621" width="10.421875" style="9" customWidth="1"/>
    <col min="15622" max="15622" width="9.140625" style="9" hidden="1" customWidth="1"/>
    <col min="15623" max="15623" width="8.28125" style="9" customWidth="1"/>
    <col min="15624" max="15625" width="9.140625" style="9" hidden="1" customWidth="1"/>
    <col min="15626" max="15626" width="4.421875" style="9" customWidth="1"/>
    <col min="15627" max="15627" width="11.00390625" style="9" customWidth="1"/>
    <col min="15628" max="15628" width="11.57421875" style="9" customWidth="1"/>
    <col min="15629" max="15629" width="6.8515625" style="9" customWidth="1"/>
    <col min="15630" max="15630" width="8.8515625" style="9" customWidth="1"/>
    <col min="15631" max="15631" width="9.140625" style="9" hidden="1" customWidth="1"/>
    <col min="15632" max="15632" width="6.421875" style="9" customWidth="1"/>
    <col min="15633" max="15633" width="11.57421875" style="9" customWidth="1"/>
    <col min="15634" max="15635" width="9.140625" style="9" customWidth="1"/>
    <col min="15636" max="15636" width="52.140625" style="9" customWidth="1"/>
    <col min="15637" max="15863" width="9.140625" style="9" customWidth="1"/>
    <col min="15864" max="15873" width="9.140625" style="9" hidden="1" customWidth="1"/>
    <col min="15874" max="15874" width="1.7109375" style="9" customWidth="1"/>
    <col min="15875" max="15875" width="2.7109375" style="9" customWidth="1"/>
    <col min="15876" max="15876" width="8.57421875" style="9" customWidth="1"/>
    <col min="15877" max="15877" width="10.421875" style="9" customWidth="1"/>
    <col min="15878" max="15878" width="9.140625" style="9" hidden="1" customWidth="1"/>
    <col min="15879" max="15879" width="8.28125" style="9" customWidth="1"/>
    <col min="15880" max="15881" width="9.140625" style="9" hidden="1" customWidth="1"/>
    <col min="15882" max="15882" width="4.421875" style="9" customWidth="1"/>
    <col min="15883" max="15883" width="11.00390625" style="9" customWidth="1"/>
    <col min="15884" max="15884" width="11.57421875" style="9" customWidth="1"/>
    <col min="15885" max="15885" width="6.8515625" style="9" customWidth="1"/>
    <col min="15886" max="15886" width="8.8515625" style="9" customWidth="1"/>
    <col min="15887" max="15887" width="9.140625" style="9" hidden="1" customWidth="1"/>
    <col min="15888" max="15888" width="6.421875" style="9" customWidth="1"/>
    <col min="15889" max="15889" width="11.57421875" style="9" customWidth="1"/>
    <col min="15890" max="15891" width="9.140625" style="9" customWidth="1"/>
    <col min="15892" max="15892" width="52.140625" style="9" customWidth="1"/>
    <col min="15893" max="16119" width="9.140625" style="9" customWidth="1"/>
    <col min="16120" max="16129" width="9.140625" style="9" hidden="1" customWidth="1"/>
    <col min="16130" max="16130" width="1.7109375" style="9" customWidth="1"/>
    <col min="16131" max="16131" width="2.7109375" style="9" customWidth="1"/>
    <col min="16132" max="16132" width="8.57421875" style="9" customWidth="1"/>
    <col min="16133" max="16133" width="10.421875" style="9" customWidth="1"/>
    <col min="16134" max="16134" width="9.140625" style="9" hidden="1" customWidth="1"/>
    <col min="16135" max="16135" width="8.28125" style="9" customWidth="1"/>
    <col min="16136" max="16137" width="9.140625" style="9" hidden="1" customWidth="1"/>
    <col min="16138" max="16138" width="4.421875" style="9" customWidth="1"/>
    <col min="16139" max="16139" width="11.00390625" style="9" customWidth="1"/>
    <col min="16140" max="16140" width="11.57421875" style="9" customWidth="1"/>
    <col min="16141" max="16141" width="6.8515625" style="9" customWidth="1"/>
    <col min="16142" max="16142" width="8.8515625" style="9" customWidth="1"/>
    <col min="16143" max="16143" width="9.140625" style="9" hidden="1" customWidth="1"/>
    <col min="16144" max="16144" width="6.421875" style="9" customWidth="1"/>
    <col min="16145" max="16145" width="11.57421875" style="9" customWidth="1"/>
    <col min="16146" max="16147" width="9.140625" style="9" customWidth="1"/>
    <col min="16148" max="16148" width="52.140625" style="9" customWidth="1"/>
    <col min="16149" max="16384" width="9.140625" style="9" customWidth="1"/>
  </cols>
  <sheetData>
    <row r="1" spans="1:27" ht="5.25" customHeight="1" thickBot="1">
      <c r="A1" s="62"/>
      <c r="B1" s="62"/>
      <c r="C1" s="61"/>
      <c r="D1" s="62"/>
      <c r="E1" s="61"/>
      <c r="F1" s="181"/>
      <c r="G1" s="61"/>
      <c r="H1" s="61"/>
      <c r="I1" s="62"/>
      <c r="L1" s="66"/>
      <c r="M1" s="29"/>
      <c r="N1" s="29"/>
      <c r="O1" s="29"/>
      <c r="P1" s="67"/>
      <c r="Q1" s="29"/>
      <c r="R1" s="29"/>
      <c r="S1" s="26"/>
      <c r="T1" s="29"/>
      <c r="U1" s="29"/>
      <c r="V1" s="68"/>
      <c r="AA1" s="69"/>
    </row>
    <row r="2" spans="1:29" ht="36" customHeight="1" thickBot="1" thickTop="1">
      <c r="A2" s="62"/>
      <c r="B2" s="62"/>
      <c r="C2" s="61"/>
      <c r="D2" s="62"/>
      <c r="E2" s="61"/>
      <c r="F2" s="181"/>
      <c r="G2" s="61"/>
      <c r="H2" s="61"/>
      <c r="I2" s="62"/>
      <c r="K2" s="513" t="s">
        <v>281</v>
      </c>
      <c r="L2" s="514"/>
      <c r="M2" s="514"/>
      <c r="N2" s="514"/>
      <c r="O2" s="29"/>
      <c r="P2" s="149"/>
      <c r="Q2" s="29"/>
      <c r="R2" s="29"/>
      <c r="S2" s="26"/>
      <c r="T2" s="29"/>
      <c r="U2" s="136">
        <v>1</v>
      </c>
      <c r="V2" s="152" t="s">
        <v>270</v>
      </c>
      <c r="AA2" s="69"/>
      <c r="AC2" s="153"/>
    </row>
    <row r="3" spans="1:27" s="15" customFormat="1" ht="6.75" customHeight="1" thickBot="1" thickTop="1">
      <c r="A3" s="182"/>
      <c r="B3" s="62"/>
      <c r="C3" s="61"/>
      <c r="D3" s="62"/>
      <c r="E3" s="61"/>
      <c r="F3" s="181"/>
      <c r="G3" s="61"/>
      <c r="H3" s="61"/>
      <c r="I3" s="62"/>
      <c r="L3" s="81"/>
      <c r="M3" s="25"/>
      <c r="N3" s="37"/>
      <c r="O3" s="11"/>
      <c r="P3" s="12"/>
      <c r="Q3" s="11"/>
      <c r="R3" s="11"/>
      <c r="S3" s="48"/>
      <c r="V3" s="70"/>
      <c r="X3" s="70"/>
      <c r="Y3" s="70" t="s">
        <v>211</v>
      </c>
      <c r="AA3" s="69"/>
    </row>
    <row r="4" spans="1:29" s="16" customFormat="1" ht="33" customHeight="1" thickBot="1">
      <c r="A4" s="183"/>
      <c r="B4" s="184"/>
      <c r="C4" s="21"/>
      <c r="D4" s="185"/>
      <c r="E4" s="21"/>
      <c r="F4" s="186"/>
      <c r="G4" s="21"/>
      <c r="H4" s="21"/>
      <c r="I4" s="22"/>
      <c r="L4" s="515" t="s">
        <v>282</v>
      </c>
      <c r="M4" s="515"/>
      <c r="N4" s="515"/>
      <c r="O4" s="154"/>
      <c r="P4" s="155"/>
      <c r="Q4" s="154"/>
      <c r="R4" s="154"/>
      <c r="S4" s="154"/>
      <c r="T4" s="156"/>
      <c r="U4" s="518" t="s">
        <v>269</v>
      </c>
      <c r="V4" s="521" t="s">
        <v>252</v>
      </c>
      <c r="W4" s="522"/>
      <c r="X4" s="523"/>
      <c r="Y4" s="74" t="s">
        <v>212</v>
      </c>
      <c r="Z4" s="509" t="s">
        <v>235</v>
      </c>
      <c r="AA4" s="131" t="s">
        <v>253</v>
      </c>
      <c r="AB4" s="509" t="s">
        <v>235</v>
      </c>
      <c r="AC4" s="132" t="s">
        <v>301</v>
      </c>
    </row>
    <row r="5" spans="2:29" ht="8.25" customHeight="1" thickBot="1">
      <c r="B5" s="187"/>
      <c r="C5" s="31" t="s">
        <v>213</v>
      </c>
      <c r="D5" s="161" t="s">
        <v>214</v>
      </c>
      <c r="E5" s="31"/>
      <c r="F5" s="188">
        <v>1</v>
      </c>
      <c r="G5" s="26"/>
      <c r="H5" s="26"/>
      <c r="I5" s="27"/>
      <c r="L5" s="516"/>
      <c r="M5" s="516"/>
      <c r="N5" s="516"/>
      <c r="O5" s="108"/>
      <c r="P5" s="106">
        <f>$U$2*4</f>
        <v>4</v>
      </c>
      <c r="Q5" s="109"/>
      <c r="R5" s="109"/>
      <c r="S5" s="524"/>
      <c r="T5" s="157"/>
      <c r="U5" s="519"/>
      <c r="V5" s="526" t="s">
        <v>276</v>
      </c>
      <c r="W5" s="528" t="s">
        <v>234</v>
      </c>
      <c r="X5" s="530" t="s">
        <v>277</v>
      </c>
      <c r="Y5" s="103"/>
      <c r="Z5" s="510"/>
      <c r="AA5" s="501" t="s">
        <v>275</v>
      </c>
      <c r="AB5" s="510"/>
      <c r="AC5" s="503" t="s">
        <v>300</v>
      </c>
    </row>
    <row r="6" spans="2:29" ht="12" customHeight="1" thickBot="1">
      <c r="B6" s="187"/>
      <c r="C6" s="31" t="s">
        <v>216</v>
      </c>
      <c r="D6" s="26"/>
      <c r="E6" s="31"/>
      <c r="F6" s="158" t="s">
        <v>233</v>
      </c>
      <c r="G6" s="30" t="s">
        <v>217</v>
      </c>
      <c r="H6" s="31"/>
      <c r="I6" s="27"/>
      <c r="L6" s="517"/>
      <c r="M6" s="516"/>
      <c r="N6" s="517"/>
      <c r="O6" s="110"/>
      <c r="P6" s="107"/>
      <c r="Q6" s="110"/>
      <c r="R6" s="110"/>
      <c r="S6" s="525"/>
      <c r="T6" s="151"/>
      <c r="U6" s="520"/>
      <c r="V6" s="527"/>
      <c r="W6" s="529"/>
      <c r="X6" s="531"/>
      <c r="Y6" s="71"/>
      <c r="Z6" s="32"/>
      <c r="AA6" s="502"/>
      <c r="AB6" s="14"/>
      <c r="AC6" s="504"/>
    </row>
    <row r="7" spans="2:29" ht="18">
      <c r="B7" s="187"/>
      <c r="C7" s="189"/>
      <c r="D7" s="190" t="s">
        <v>232</v>
      </c>
      <c r="E7" s="191" t="str">
        <f>IF(ISNUMBER(C7),F$5*(G7*C7)," ")</f>
        <v xml:space="preserve"> </v>
      </c>
      <c r="F7" s="192" t="str">
        <f>IF(ISNUMBER(C7),F$5*E7/E$23," ")</f>
        <v xml:space="preserve"> </v>
      </c>
      <c r="G7" s="33">
        <v>8.148511669935063</v>
      </c>
      <c r="H7" s="34">
        <f>IF(ISNUMBER(F7),F7/G7,0)</f>
        <v>0</v>
      </c>
      <c r="I7" s="27"/>
      <c r="L7" s="115"/>
      <c r="M7" s="133"/>
      <c r="N7" s="210" t="s">
        <v>237</v>
      </c>
      <c r="O7" s="116" t="str">
        <f>IF(ISNUMBER(M7),P$5*(M7/Q7)," ")</f>
        <v xml:space="preserve"> </v>
      </c>
      <c r="P7" s="117" t="str">
        <f aca="true" t="shared" si="0" ref="P7:P21">IF(ISNUMBER(M7),P$5*O7/SUM(O$7:O$21)," ")</f>
        <v xml:space="preserve"> </v>
      </c>
      <c r="Q7" s="118">
        <v>8.148511669935063</v>
      </c>
      <c r="R7" s="119">
        <f>IF(ISNUMBER(P7),P7*Q7,0)</f>
        <v>0</v>
      </c>
      <c r="S7" s="120"/>
      <c r="T7" s="120"/>
      <c r="U7" s="120"/>
      <c r="V7" s="282" t="str">
        <f>IF(ISNUMBER(P7),INT(P7)," ")</f>
        <v xml:space="preserve"> </v>
      </c>
      <c r="W7" s="283" t="str">
        <f>IF(ISNUMBER(M7),"+"," ")</f>
        <v xml:space="preserve"> </v>
      </c>
      <c r="X7" s="284" t="str">
        <f>IF(ISBLANK(X$5)," ",IF(ISNUMBER(M7),(P7-V7)*32," "))</f>
        <v xml:space="preserve"> </v>
      </c>
      <c r="Y7" s="121" t="str">
        <f>IF(ISBLANK(Y$5)," ",IF(ISNUMBER(M7),(P7-V7)*192," "))</f>
        <v xml:space="preserve"> </v>
      </c>
      <c r="Z7" s="146" t="s">
        <v>256</v>
      </c>
      <c r="AA7" s="291" t="str">
        <f aca="true" t="shared" si="1" ref="AA7:AA21">IF(ISBLANK(AA$5)," ",IF(ISNUMBER(M7),(P7*Q7*0.454)/4," "))</f>
        <v xml:space="preserve"> </v>
      </c>
      <c r="AB7" s="146" t="s">
        <v>256</v>
      </c>
      <c r="AC7" s="294" t="str">
        <f aca="true" t="shared" si="2" ref="AC7:AC21">IF(ISNUMBER(M7),INT(AA7*2.20462)&amp;" lb + "&amp;ROUND(((AA7*2.20462)-INT(AA7*2.20462)),1)*16&amp;" oz  ("&amp;ROUND(((AA7*2.20462)),2)&amp;" lbs)"," ")</f>
        <v xml:space="preserve"> </v>
      </c>
    </row>
    <row r="8" spans="2:29" ht="18">
      <c r="B8" s="187"/>
      <c r="C8" s="193" t="s">
        <v>218</v>
      </c>
      <c r="D8" s="194" t="s">
        <v>228</v>
      </c>
      <c r="E8" s="31" t="str">
        <f aca="true" t="shared" si="3" ref="E8:E21">IF(ISNUMBER(C8),F$5*(G8*C8)," ")</f>
        <v xml:space="preserve"> </v>
      </c>
      <c r="F8" s="195" t="str">
        <f aca="true" t="shared" si="4" ref="F8:F21">IF(ISNUMBER(C8),F$5*E8/E$23," ")</f>
        <v xml:space="preserve"> </v>
      </c>
      <c r="G8" s="33">
        <v>7.666101275987484</v>
      </c>
      <c r="H8" s="34">
        <f aca="true" t="shared" si="5" ref="H8:H20">IF(ISNUMBER(F8),F8/G8,0)</f>
        <v>0</v>
      </c>
      <c r="I8" s="27"/>
      <c r="L8" s="23"/>
      <c r="M8" s="134">
        <v>1</v>
      </c>
      <c r="N8" s="211" t="s">
        <v>238</v>
      </c>
      <c r="O8" s="111">
        <f aca="true" t="shared" si="6" ref="O8:O21">IF(ISNUMBER(M8),P$5*(M8/Q8)," ")</f>
        <v>0.5217776097648479</v>
      </c>
      <c r="P8" s="112">
        <f t="shared" si="0"/>
        <v>2.0606892245563806</v>
      </c>
      <c r="Q8" s="113">
        <v>7.666101275987484</v>
      </c>
      <c r="R8" s="114">
        <f aca="true" t="shared" si="7" ref="R8:R21">IF(ISNUMBER(P8),P8*Q8,0)</f>
        <v>15.797452293785328</v>
      </c>
      <c r="S8" s="82"/>
      <c r="T8" s="82"/>
      <c r="U8" s="82"/>
      <c r="V8" s="285">
        <f>IF(ISNUMBER(P8),INT(P8)," ")</f>
        <v>2</v>
      </c>
      <c r="W8" s="286" t="str">
        <f aca="true" t="shared" si="8" ref="W8:W21">IF(ISNUMBER(M8),"+"," ")</f>
        <v>+</v>
      </c>
      <c r="X8" s="287">
        <f>IF(ISBLANK(X$5)," ",IF(ISNUMBER(M8),(P8-V8)*32," "))</f>
        <v>1.942055185804179</v>
      </c>
      <c r="Y8" s="83" t="str">
        <f>IF(ISBLANK(Y$5)," ",IF(ISNUMBER(M8),(P8-V8)*192," "))</f>
        <v xml:space="preserve"> </v>
      </c>
      <c r="Z8" s="148" t="s">
        <v>257</v>
      </c>
      <c r="AA8" s="292">
        <f t="shared" si="1"/>
        <v>1.7930108353446348</v>
      </c>
      <c r="AB8" s="148" t="s">
        <v>257</v>
      </c>
      <c r="AC8" s="295" t="str">
        <f t="shared" si="2"/>
        <v>3 lb + 16 oz  (3.95 lbs)</v>
      </c>
    </row>
    <row r="9" spans="2:29" ht="18">
      <c r="B9" s="187"/>
      <c r="C9" s="193" t="s">
        <v>218</v>
      </c>
      <c r="D9" s="194" t="s">
        <v>231</v>
      </c>
      <c r="E9" s="31" t="str">
        <f t="shared" si="3"/>
        <v xml:space="preserve"> </v>
      </c>
      <c r="F9" s="195" t="str">
        <f t="shared" si="4"/>
        <v xml:space="preserve"> </v>
      </c>
      <c r="G9" s="33">
        <v>7.69</v>
      </c>
      <c r="H9" s="34">
        <f t="shared" si="5"/>
        <v>0</v>
      </c>
      <c r="I9" s="27"/>
      <c r="L9" s="23"/>
      <c r="M9" s="134"/>
      <c r="N9" s="211" t="s">
        <v>239</v>
      </c>
      <c r="O9" s="111" t="str">
        <f t="shared" si="6"/>
        <v xml:space="preserve"> </v>
      </c>
      <c r="P9" s="112" t="str">
        <f t="shared" si="0"/>
        <v xml:space="preserve"> </v>
      </c>
      <c r="Q9" s="113">
        <v>7.69</v>
      </c>
      <c r="R9" s="114">
        <f t="shared" si="7"/>
        <v>0</v>
      </c>
      <c r="S9" s="82"/>
      <c r="T9" s="82"/>
      <c r="U9" s="82"/>
      <c r="V9" s="285" t="str">
        <f aca="true" t="shared" si="9" ref="V9:V21">IF(ISNUMBER(P9),INT(P9)," ")</f>
        <v xml:space="preserve"> </v>
      </c>
      <c r="W9" s="286" t="str">
        <f t="shared" si="8"/>
        <v xml:space="preserve"> </v>
      </c>
      <c r="X9" s="287" t="str">
        <f aca="true" t="shared" si="10" ref="X9:X20">IF(ISBLANK(X$5)," ",IF(ISNUMBER(M9),(P9-V9)*32," "))</f>
        <v xml:space="preserve"> </v>
      </c>
      <c r="Y9" s="83" t="str">
        <f>IF(ISBLANK(Y$5)," ",IF(ISNUMBER(M9),(P9-V9)*192," "))</f>
        <v xml:space="preserve"> </v>
      </c>
      <c r="Z9" s="148" t="s">
        <v>258</v>
      </c>
      <c r="AA9" s="292" t="str">
        <f t="shared" si="1"/>
        <v xml:space="preserve"> </v>
      </c>
      <c r="AB9" s="148" t="s">
        <v>258</v>
      </c>
      <c r="AC9" s="295" t="str">
        <f t="shared" si="2"/>
        <v xml:space="preserve"> </v>
      </c>
    </row>
    <row r="10" spans="2:29" ht="18">
      <c r="B10" s="187"/>
      <c r="C10" s="193"/>
      <c r="D10" s="194" t="s">
        <v>230</v>
      </c>
      <c r="E10" s="31" t="str">
        <f t="shared" si="3"/>
        <v xml:space="preserve"> </v>
      </c>
      <c r="F10" s="195" t="str">
        <f t="shared" si="4"/>
        <v xml:space="preserve"> </v>
      </c>
      <c r="G10" s="33">
        <v>7.683763656736744</v>
      </c>
      <c r="H10" s="34">
        <f t="shared" si="5"/>
        <v>0</v>
      </c>
      <c r="I10" s="27"/>
      <c r="L10" s="23"/>
      <c r="M10" s="134"/>
      <c r="N10" s="211" t="s">
        <v>240</v>
      </c>
      <c r="O10" s="111" t="str">
        <f t="shared" si="6"/>
        <v xml:space="preserve"> </v>
      </c>
      <c r="P10" s="112" t="str">
        <f t="shared" si="0"/>
        <v xml:space="preserve"> </v>
      </c>
      <c r="Q10" s="113">
        <v>7.683763656736744</v>
      </c>
      <c r="R10" s="114">
        <f t="shared" si="7"/>
        <v>0</v>
      </c>
      <c r="S10" s="82"/>
      <c r="T10" s="82"/>
      <c r="U10" s="82"/>
      <c r="V10" s="285" t="str">
        <f t="shared" si="9"/>
        <v xml:space="preserve"> </v>
      </c>
      <c r="W10" s="286" t="str">
        <f t="shared" si="8"/>
        <v xml:space="preserve"> </v>
      </c>
      <c r="X10" s="287" t="str">
        <f t="shared" si="10"/>
        <v xml:space="preserve"> </v>
      </c>
      <c r="Y10" s="83" t="str">
        <f>IF(ISBLANK(Y$5)," ",IF(ISNUMBER(M10),(P10-V10)*192," "))</f>
        <v xml:space="preserve"> </v>
      </c>
      <c r="Z10" s="148" t="s">
        <v>255</v>
      </c>
      <c r="AA10" s="292" t="str">
        <f t="shared" si="1"/>
        <v xml:space="preserve"> </v>
      </c>
      <c r="AB10" s="148" t="s">
        <v>255</v>
      </c>
      <c r="AC10" s="295" t="str">
        <f t="shared" si="2"/>
        <v xml:space="preserve"> </v>
      </c>
    </row>
    <row r="11" spans="2:29" ht="18">
      <c r="B11" s="187"/>
      <c r="C11" s="193" t="s">
        <v>218</v>
      </c>
      <c r="D11" s="194" t="s">
        <v>52</v>
      </c>
      <c r="E11" s="31" t="str">
        <f t="shared" si="3"/>
        <v xml:space="preserve"> </v>
      </c>
      <c r="F11" s="195" t="str">
        <f t="shared" si="4"/>
        <v xml:space="preserve"> </v>
      </c>
      <c r="G11" s="33">
        <v>8.145910647132691</v>
      </c>
      <c r="H11" s="34">
        <f t="shared" si="5"/>
        <v>0</v>
      </c>
      <c r="I11" s="27"/>
      <c r="L11" s="23"/>
      <c r="M11" s="134">
        <v>1</v>
      </c>
      <c r="N11" s="211" t="s">
        <v>241</v>
      </c>
      <c r="O11" s="111">
        <f t="shared" si="6"/>
        <v>0.49104393275022906</v>
      </c>
      <c r="P11" s="112">
        <f t="shared" si="0"/>
        <v>1.9393107754436187</v>
      </c>
      <c r="Q11" s="113">
        <v>8.145910647132691</v>
      </c>
      <c r="R11" s="114">
        <f t="shared" si="7"/>
        <v>15.79745229378533</v>
      </c>
      <c r="S11" s="82"/>
      <c r="T11" s="82"/>
      <c r="U11" s="82"/>
      <c r="V11" s="285">
        <f t="shared" si="9"/>
        <v>1</v>
      </c>
      <c r="W11" s="286" t="str">
        <f t="shared" si="8"/>
        <v>+</v>
      </c>
      <c r="X11" s="287">
        <f t="shared" si="10"/>
        <v>30.0579448141958</v>
      </c>
      <c r="Y11" s="83" t="str">
        <f aca="true" t="shared" si="11" ref="Y11:Y20">IF(ISBLANK(Y$5)," ",IF(ISNUMBER(M11),(P11-V11)*192," "))</f>
        <v xml:space="preserve"> </v>
      </c>
      <c r="Z11" s="148" t="s">
        <v>259</v>
      </c>
      <c r="AA11" s="292">
        <f t="shared" si="1"/>
        <v>1.793010835344635</v>
      </c>
      <c r="AB11" s="148" t="s">
        <v>259</v>
      </c>
      <c r="AC11" s="295" t="str">
        <f t="shared" si="2"/>
        <v>3 lb + 16 oz  (3.95 lbs)</v>
      </c>
    </row>
    <row r="12" spans="2:29" ht="18">
      <c r="B12" s="187"/>
      <c r="C12" s="193" t="s">
        <v>218</v>
      </c>
      <c r="D12" s="194" t="s">
        <v>229</v>
      </c>
      <c r="E12" s="31" t="str">
        <f t="shared" si="3"/>
        <v xml:space="preserve"> </v>
      </c>
      <c r="F12" s="195" t="str">
        <f t="shared" si="4"/>
        <v xml:space="preserve"> </v>
      </c>
      <c r="G12" s="33">
        <v>7.815932186763214</v>
      </c>
      <c r="H12" s="34">
        <f t="shared" si="5"/>
        <v>0</v>
      </c>
      <c r="I12" s="27"/>
      <c r="L12" s="23"/>
      <c r="M12" s="134"/>
      <c r="N12" s="211" t="s">
        <v>242</v>
      </c>
      <c r="O12" s="111" t="str">
        <f t="shared" si="6"/>
        <v xml:space="preserve"> </v>
      </c>
      <c r="P12" s="112" t="str">
        <f t="shared" si="0"/>
        <v xml:space="preserve"> </v>
      </c>
      <c r="Q12" s="113">
        <v>7.852191</v>
      </c>
      <c r="R12" s="114">
        <f t="shared" si="7"/>
        <v>0</v>
      </c>
      <c r="S12" s="82"/>
      <c r="T12" s="82"/>
      <c r="U12" s="82"/>
      <c r="V12" s="285" t="str">
        <f t="shared" si="9"/>
        <v xml:space="preserve"> </v>
      </c>
      <c r="W12" s="286" t="str">
        <f t="shared" si="8"/>
        <v xml:space="preserve"> </v>
      </c>
      <c r="X12" s="287" t="str">
        <f t="shared" si="10"/>
        <v xml:space="preserve"> </v>
      </c>
      <c r="Y12" s="83" t="str">
        <f t="shared" si="11"/>
        <v xml:space="preserve"> </v>
      </c>
      <c r="Z12" s="148" t="s">
        <v>260</v>
      </c>
      <c r="AA12" s="292" t="str">
        <f t="shared" si="1"/>
        <v xml:space="preserve"> </v>
      </c>
      <c r="AB12" s="148" t="s">
        <v>260</v>
      </c>
      <c r="AC12" s="295" t="str">
        <f t="shared" si="2"/>
        <v xml:space="preserve"> </v>
      </c>
    </row>
    <row r="13" spans="2:29" ht="18">
      <c r="B13" s="187"/>
      <c r="C13" s="193" t="s">
        <v>218</v>
      </c>
      <c r="D13" s="194" t="s">
        <v>182</v>
      </c>
      <c r="E13" s="31" t="str">
        <f t="shared" si="3"/>
        <v xml:space="preserve"> </v>
      </c>
      <c r="F13" s="195" t="str">
        <f t="shared" si="4"/>
        <v xml:space="preserve"> </v>
      </c>
      <c r="G13" s="33">
        <v>7.71</v>
      </c>
      <c r="H13" s="34">
        <f t="shared" si="5"/>
        <v>0</v>
      </c>
      <c r="I13" s="27"/>
      <c r="L13" s="23"/>
      <c r="M13" s="134"/>
      <c r="N13" s="211" t="s">
        <v>247</v>
      </c>
      <c r="O13" s="111" t="str">
        <f t="shared" si="6"/>
        <v xml:space="preserve"> </v>
      </c>
      <c r="P13" s="112" t="str">
        <f t="shared" si="0"/>
        <v xml:space="preserve"> </v>
      </c>
      <c r="Q13" s="113">
        <v>7.71</v>
      </c>
      <c r="R13" s="114">
        <f t="shared" si="7"/>
        <v>0</v>
      </c>
      <c r="S13" s="82"/>
      <c r="T13" s="82"/>
      <c r="U13" s="82"/>
      <c r="V13" s="285" t="str">
        <f t="shared" si="9"/>
        <v xml:space="preserve"> </v>
      </c>
      <c r="W13" s="286" t="str">
        <f t="shared" si="8"/>
        <v xml:space="preserve"> </v>
      </c>
      <c r="X13" s="287" t="str">
        <f t="shared" si="10"/>
        <v xml:space="preserve"> </v>
      </c>
      <c r="Y13" s="83" t="str">
        <f t="shared" si="11"/>
        <v xml:space="preserve"> </v>
      </c>
      <c r="Z13" s="148" t="s">
        <v>254</v>
      </c>
      <c r="AA13" s="292" t="str">
        <f t="shared" si="1"/>
        <v xml:space="preserve"> </v>
      </c>
      <c r="AB13" s="148" t="s">
        <v>254</v>
      </c>
      <c r="AC13" s="295" t="str">
        <f t="shared" si="2"/>
        <v xml:space="preserve"> </v>
      </c>
    </row>
    <row r="14" spans="2:29" ht="18">
      <c r="B14" s="187"/>
      <c r="C14" s="193"/>
      <c r="D14" s="194" t="s">
        <v>65</v>
      </c>
      <c r="E14" s="31" t="str">
        <f t="shared" si="3"/>
        <v xml:space="preserve"> </v>
      </c>
      <c r="F14" s="195" t="str">
        <f t="shared" si="4"/>
        <v xml:space="preserve"> </v>
      </c>
      <c r="G14" s="33">
        <v>8.147463707654449</v>
      </c>
      <c r="H14" s="34">
        <f t="shared" si="5"/>
        <v>0</v>
      </c>
      <c r="I14" s="27"/>
      <c r="L14" s="23"/>
      <c r="M14" s="134"/>
      <c r="N14" s="211" t="s">
        <v>248</v>
      </c>
      <c r="O14" s="111" t="str">
        <f t="shared" si="6"/>
        <v xml:space="preserve"> </v>
      </c>
      <c r="P14" s="112" t="str">
        <f t="shared" si="0"/>
        <v xml:space="preserve"> </v>
      </c>
      <c r="Q14" s="113">
        <v>8.147463707654449</v>
      </c>
      <c r="R14" s="114">
        <f t="shared" si="7"/>
        <v>0</v>
      </c>
      <c r="S14" s="82"/>
      <c r="T14" s="82"/>
      <c r="U14" s="82"/>
      <c r="V14" s="285" t="str">
        <f t="shared" si="9"/>
        <v xml:space="preserve"> </v>
      </c>
      <c r="W14" s="286" t="str">
        <f t="shared" si="8"/>
        <v xml:space="preserve"> </v>
      </c>
      <c r="X14" s="287" t="str">
        <f t="shared" si="10"/>
        <v xml:space="preserve"> </v>
      </c>
      <c r="Y14" s="83" t="str">
        <f t="shared" si="11"/>
        <v xml:space="preserve"> </v>
      </c>
      <c r="Z14" s="148" t="s">
        <v>261</v>
      </c>
      <c r="AA14" s="292" t="str">
        <f t="shared" si="1"/>
        <v xml:space="preserve"> </v>
      </c>
      <c r="AB14" s="148" t="s">
        <v>261</v>
      </c>
      <c r="AC14" s="295" t="str">
        <f t="shared" si="2"/>
        <v xml:space="preserve"> </v>
      </c>
    </row>
    <row r="15" spans="2:29" ht="18">
      <c r="B15" s="187"/>
      <c r="C15" s="193"/>
      <c r="D15" s="194" t="s">
        <v>210</v>
      </c>
      <c r="E15" s="31" t="str">
        <f t="shared" si="3"/>
        <v xml:space="preserve"> </v>
      </c>
      <c r="F15" s="195" t="str">
        <f t="shared" si="4"/>
        <v xml:space="preserve"> </v>
      </c>
      <c r="G15" s="33">
        <v>7.7</v>
      </c>
      <c r="H15" s="34">
        <f t="shared" si="5"/>
        <v>0</v>
      </c>
      <c r="I15" s="27"/>
      <c r="L15" s="23"/>
      <c r="M15" s="134"/>
      <c r="N15" s="211" t="s">
        <v>249</v>
      </c>
      <c r="O15" s="111" t="str">
        <f t="shared" si="6"/>
        <v xml:space="preserve"> </v>
      </c>
      <c r="P15" s="112" t="str">
        <f t="shared" si="0"/>
        <v xml:space="preserve"> </v>
      </c>
      <c r="Q15" s="113">
        <v>7.7</v>
      </c>
      <c r="R15" s="114">
        <f t="shared" si="7"/>
        <v>0</v>
      </c>
      <c r="S15" s="82"/>
      <c r="T15" s="82"/>
      <c r="U15" s="82"/>
      <c r="V15" s="285" t="str">
        <f t="shared" si="9"/>
        <v xml:space="preserve"> </v>
      </c>
      <c r="W15" s="286" t="str">
        <f t="shared" si="8"/>
        <v xml:space="preserve"> </v>
      </c>
      <c r="X15" s="287" t="str">
        <f t="shared" si="10"/>
        <v xml:space="preserve"> </v>
      </c>
      <c r="Y15" s="83" t="str">
        <f t="shared" si="11"/>
        <v xml:space="preserve"> </v>
      </c>
      <c r="Z15" s="148" t="s">
        <v>262</v>
      </c>
      <c r="AA15" s="292" t="str">
        <f t="shared" si="1"/>
        <v xml:space="preserve"> </v>
      </c>
      <c r="AB15" s="148" t="s">
        <v>262</v>
      </c>
      <c r="AC15" s="295" t="str">
        <f t="shared" si="2"/>
        <v xml:space="preserve"> </v>
      </c>
    </row>
    <row r="16" spans="2:29" ht="18">
      <c r="B16" s="187"/>
      <c r="C16" s="193"/>
      <c r="D16" s="194" t="s">
        <v>76</v>
      </c>
      <c r="E16" s="31" t="str">
        <f t="shared" si="3"/>
        <v xml:space="preserve"> </v>
      </c>
      <c r="F16" s="195" t="str">
        <f t="shared" si="4"/>
        <v xml:space="preserve"> </v>
      </c>
      <c r="G16" s="33">
        <v>7.67</v>
      </c>
      <c r="H16" s="34">
        <f t="shared" si="5"/>
        <v>0</v>
      </c>
      <c r="I16" s="27"/>
      <c r="L16" s="23"/>
      <c r="M16" s="134"/>
      <c r="N16" s="211" t="s">
        <v>250</v>
      </c>
      <c r="O16" s="111" t="str">
        <f t="shared" si="6"/>
        <v xml:space="preserve"> </v>
      </c>
      <c r="P16" s="112" t="str">
        <f t="shared" si="0"/>
        <v xml:space="preserve"> </v>
      </c>
      <c r="Q16" s="113">
        <v>7.67</v>
      </c>
      <c r="R16" s="114">
        <f t="shared" si="7"/>
        <v>0</v>
      </c>
      <c r="S16" s="82"/>
      <c r="T16" s="82"/>
      <c r="U16" s="82"/>
      <c r="V16" s="285" t="str">
        <f t="shared" si="9"/>
        <v xml:space="preserve"> </v>
      </c>
      <c r="W16" s="286" t="str">
        <f t="shared" si="8"/>
        <v xml:space="preserve"> </v>
      </c>
      <c r="X16" s="287" t="str">
        <f t="shared" si="10"/>
        <v xml:space="preserve"> </v>
      </c>
      <c r="Y16" s="83" t="str">
        <f t="shared" si="11"/>
        <v xml:space="preserve"> </v>
      </c>
      <c r="Z16" s="148" t="s">
        <v>263</v>
      </c>
      <c r="AA16" s="292" t="str">
        <f t="shared" si="1"/>
        <v xml:space="preserve"> </v>
      </c>
      <c r="AB16" s="148" t="s">
        <v>263</v>
      </c>
      <c r="AC16" s="295" t="str">
        <f t="shared" si="2"/>
        <v xml:space="preserve"> </v>
      </c>
    </row>
    <row r="17" spans="2:29" ht="18">
      <c r="B17" s="187"/>
      <c r="C17" s="193"/>
      <c r="D17" s="194" t="s">
        <v>14</v>
      </c>
      <c r="E17" s="31" t="str">
        <f t="shared" si="3"/>
        <v xml:space="preserve"> </v>
      </c>
      <c r="F17" s="195" t="str">
        <f t="shared" si="4"/>
        <v xml:space="preserve"> </v>
      </c>
      <c r="G17" s="33">
        <v>7.834721626196439</v>
      </c>
      <c r="H17" s="34">
        <f t="shared" si="5"/>
        <v>0</v>
      </c>
      <c r="I17" s="27"/>
      <c r="L17" s="23"/>
      <c r="M17" s="134"/>
      <c r="N17" s="211" t="s">
        <v>251</v>
      </c>
      <c r="O17" s="111" t="str">
        <f t="shared" si="6"/>
        <v xml:space="preserve"> </v>
      </c>
      <c r="P17" s="112" t="str">
        <f t="shared" si="0"/>
        <v xml:space="preserve"> </v>
      </c>
      <c r="Q17" s="113">
        <v>7.834721626196439</v>
      </c>
      <c r="R17" s="114">
        <f t="shared" si="7"/>
        <v>0</v>
      </c>
      <c r="S17" s="82"/>
      <c r="T17" s="82"/>
      <c r="U17" s="82"/>
      <c r="V17" s="285" t="str">
        <f t="shared" si="9"/>
        <v xml:space="preserve"> </v>
      </c>
      <c r="W17" s="286" t="str">
        <f t="shared" si="8"/>
        <v xml:space="preserve"> </v>
      </c>
      <c r="X17" s="287" t="str">
        <f t="shared" si="10"/>
        <v xml:space="preserve"> </v>
      </c>
      <c r="Y17" s="83" t="str">
        <f t="shared" si="11"/>
        <v xml:space="preserve"> </v>
      </c>
      <c r="Z17" s="148" t="s">
        <v>264</v>
      </c>
      <c r="AA17" s="292" t="str">
        <f t="shared" si="1"/>
        <v xml:space="preserve"> </v>
      </c>
      <c r="AB17" s="148" t="s">
        <v>264</v>
      </c>
      <c r="AC17" s="295" t="str">
        <f t="shared" si="2"/>
        <v xml:space="preserve"> </v>
      </c>
    </row>
    <row r="18" spans="2:29" ht="18">
      <c r="B18" s="187"/>
      <c r="C18" s="193" t="s">
        <v>218</v>
      </c>
      <c r="D18" s="194" t="s">
        <v>26</v>
      </c>
      <c r="E18" s="31" t="str">
        <f t="shared" si="3"/>
        <v xml:space="preserve"> </v>
      </c>
      <c r="F18" s="195" t="str">
        <f t="shared" si="4"/>
        <v xml:space="preserve"> </v>
      </c>
      <c r="G18" s="33">
        <v>7.5809800160617575</v>
      </c>
      <c r="H18" s="34">
        <f t="shared" si="5"/>
        <v>0</v>
      </c>
      <c r="I18" s="27"/>
      <c r="L18" s="23"/>
      <c r="M18" s="134"/>
      <c r="N18" s="211" t="s">
        <v>243</v>
      </c>
      <c r="O18" s="111" t="str">
        <f t="shared" si="6"/>
        <v xml:space="preserve"> </v>
      </c>
      <c r="P18" s="112" t="str">
        <f t="shared" si="0"/>
        <v xml:space="preserve"> </v>
      </c>
      <c r="Q18" s="113">
        <v>7.5809800160617575</v>
      </c>
      <c r="R18" s="114">
        <f t="shared" si="7"/>
        <v>0</v>
      </c>
      <c r="S18" s="82"/>
      <c r="T18" s="82"/>
      <c r="U18" s="82"/>
      <c r="V18" s="285" t="str">
        <f t="shared" si="9"/>
        <v xml:space="preserve"> </v>
      </c>
      <c r="W18" s="286" t="str">
        <f t="shared" si="8"/>
        <v xml:space="preserve"> </v>
      </c>
      <c r="X18" s="287" t="str">
        <f t="shared" si="10"/>
        <v xml:space="preserve"> </v>
      </c>
      <c r="Y18" s="83" t="str">
        <f t="shared" si="11"/>
        <v xml:space="preserve"> </v>
      </c>
      <c r="Z18" s="148" t="s">
        <v>265</v>
      </c>
      <c r="AA18" s="292" t="str">
        <f t="shared" si="1"/>
        <v xml:space="preserve"> </v>
      </c>
      <c r="AB18" s="148" t="s">
        <v>265</v>
      </c>
      <c r="AC18" s="295" t="str">
        <f t="shared" si="2"/>
        <v xml:space="preserve"> </v>
      </c>
    </row>
    <row r="19" spans="2:29" ht="18">
      <c r="B19" s="187"/>
      <c r="C19" s="193" t="s">
        <v>218</v>
      </c>
      <c r="D19" s="194" t="s">
        <v>159</v>
      </c>
      <c r="E19" s="31" t="str">
        <f t="shared" si="3"/>
        <v xml:space="preserve"> </v>
      </c>
      <c r="F19" s="195" t="str">
        <f t="shared" si="4"/>
        <v xml:space="preserve"> </v>
      </c>
      <c r="G19" s="33">
        <v>7.679472871804426</v>
      </c>
      <c r="H19" s="34">
        <f t="shared" si="5"/>
        <v>0</v>
      </c>
      <c r="I19" s="27"/>
      <c r="L19" s="23"/>
      <c r="M19" s="134"/>
      <c r="N19" s="211" t="s">
        <v>244</v>
      </c>
      <c r="O19" s="111" t="str">
        <f t="shared" si="6"/>
        <v xml:space="preserve"> </v>
      </c>
      <c r="P19" s="112" t="str">
        <f t="shared" si="0"/>
        <v xml:space="preserve"> </v>
      </c>
      <c r="Q19" s="113">
        <v>7.679472871804426</v>
      </c>
      <c r="R19" s="114">
        <f t="shared" si="7"/>
        <v>0</v>
      </c>
      <c r="S19" s="82"/>
      <c r="T19" s="82"/>
      <c r="U19" s="82"/>
      <c r="V19" s="285" t="str">
        <f t="shared" si="9"/>
        <v xml:space="preserve"> </v>
      </c>
      <c r="W19" s="286" t="str">
        <f t="shared" si="8"/>
        <v xml:space="preserve"> </v>
      </c>
      <c r="X19" s="287" t="str">
        <f t="shared" si="10"/>
        <v xml:space="preserve"> </v>
      </c>
      <c r="Y19" s="83" t="str">
        <f t="shared" si="11"/>
        <v xml:space="preserve"> </v>
      </c>
      <c r="Z19" s="148" t="s">
        <v>266</v>
      </c>
      <c r="AA19" s="292" t="str">
        <f t="shared" si="1"/>
        <v xml:space="preserve"> </v>
      </c>
      <c r="AB19" s="148" t="s">
        <v>266</v>
      </c>
      <c r="AC19" s="295" t="str">
        <f t="shared" si="2"/>
        <v xml:space="preserve"> </v>
      </c>
    </row>
    <row r="20" spans="2:29" ht="18">
      <c r="B20" s="187"/>
      <c r="C20" s="193">
        <v>1</v>
      </c>
      <c r="D20" s="194" t="s">
        <v>138</v>
      </c>
      <c r="E20" s="31">
        <f t="shared" si="3"/>
        <v>11.16108360513498</v>
      </c>
      <c r="F20" s="195">
        <f t="shared" si="4"/>
        <v>1</v>
      </c>
      <c r="G20" s="33">
        <v>11.16108360513498</v>
      </c>
      <c r="H20" s="34">
        <f t="shared" si="5"/>
        <v>0.08959703514270971</v>
      </c>
      <c r="I20" s="27"/>
      <c r="L20" s="23"/>
      <c r="M20" s="134"/>
      <c r="N20" s="211" t="s">
        <v>245</v>
      </c>
      <c r="O20" s="111" t="str">
        <f t="shared" si="6"/>
        <v xml:space="preserve"> </v>
      </c>
      <c r="P20" s="112" t="str">
        <f t="shared" si="0"/>
        <v xml:space="preserve"> </v>
      </c>
      <c r="Q20" s="113">
        <v>11.16108360513498</v>
      </c>
      <c r="R20" s="114">
        <f t="shared" si="7"/>
        <v>0</v>
      </c>
      <c r="S20" s="82"/>
      <c r="T20" s="82"/>
      <c r="U20" s="82"/>
      <c r="V20" s="285" t="str">
        <f t="shared" si="9"/>
        <v xml:space="preserve"> </v>
      </c>
      <c r="W20" s="286" t="str">
        <f t="shared" si="8"/>
        <v xml:space="preserve"> </v>
      </c>
      <c r="X20" s="287" t="str">
        <f t="shared" si="10"/>
        <v xml:space="preserve"> </v>
      </c>
      <c r="Y20" s="83" t="str">
        <f t="shared" si="11"/>
        <v xml:space="preserve"> </v>
      </c>
      <c r="Z20" s="148" t="s">
        <v>267</v>
      </c>
      <c r="AA20" s="292" t="str">
        <f t="shared" si="1"/>
        <v xml:space="preserve"> </v>
      </c>
      <c r="AB20" s="148" t="s">
        <v>267</v>
      </c>
      <c r="AC20" s="295" t="str">
        <f t="shared" si="2"/>
        <v xml:space="preserve"> </v>
      </c>
    </row>
    <row r="21" spans="2:29" ht="18.75" thickBot="1">
      <c r="B21" s="187"/>
      <c r="C21" s="196"/>
      <c r="D21" s="197" t="s">
        <v>25</v>
      </c>
      <c r="E21" s="198" t="str">
        <f t="shared" si="3"/>
        <v xml:space="preserve"> </v>
      </c>
      <c r="F21" s="199" t="str">
        <f t="shared" si="4"/>
        <v xml:space="preserve"> </v>
      </c>
      <c r="G21" s="35">
        <v>7.972074749525614</v>
      </c>
      <c r="H21" s="34">
        <f>IF(ISNUMBER(F21),F21/G21,0)</f>
        <v>0</v>
      </c>
      <c r="I21" s="27"/>
      <c r="L21" s="122"/>
      <c r="M21" s="135"/>
      <c r="N21" s="212" t="s">
        <v>246</v>
      </c>
      <c r="O21" s="123" t="str">
        <f t="shared" si="6"/>
        <v xml:space="preserve"> </v>
      </c>
      <c r="P21" s="124" t="str">
        <f t="shared" si="0"/>
        <v xml:space="preserve"> </v>
      </c>
      <c r="Q21" s="125">
        <v>7.972074749525614</v>
      </c>
      <c r="R21" s="126">
        <f t="shared" si="7"/>
        <v>0</v>
      </c>
      <c r="S21" s="127"/>
      <c r="T21" s="127"/>
      <c r="U21" s="127"/>
      <c r="V21" s="288" t="str">
        <f t="shared" si="9"/>
        <v xml:space="preserve"> </v>
      </c>
      <c r="W21" s="289" t="str">
        <f t="shared" si="8"/>
        <v xml:space="preserve"> </v>
      </c>
      <c r="X21" s="290" t="str">
        <f>IF(ISBLANK(X$5)," ",IF(ISNUMBER(M21),(P21-V21)*32," "))</f>
        <v xml:space="preserve"> </v>
      </c>
      <c r="Y21" s="128" t="str">
        <f>IF(ISBLANK(Y$5)," ",IF(ISNUMBER(M21),(P21-V21)*192," "))</f>
        <v xml:space="preserve"> </v>
      </c>
      <c r="Z21" s="147" t="s">
        <v>268</v>
      </c>
      <c r="AA21" s="293" t="str">
        <f t="shared" si="1"/>
        <v xml:space="preserve"> </v>
      </c>
      <c r="AB21" s="147" t="s">
        <v>268</v>
      </c>
      <c r="AC21" s="296" t="str">
        <f t="shared" si="2"/>
        <v xml:space="preserve"> </v>
      </c>
    </row>
    <row r="22" spans="2:29" ht="18" customHeight="1" hidden="1">
      <c r="B22" s="187"/>
      <c r="C22" s="200"/>
      <c r="D22" s="26"/>
      <c r="E22" s="31"/>
      <c r="F22" s="201" t="s">
        <v>219</v>
      </c>
      <c r="G22" s="202">
        <f>IF(SUM(F7:F21)&gt;0,SUM(F7:F21)/H22," NA")</f>
        <v>11.16108360513498</v>
      </c>
      <c r="H22" s="203">
        <f>SUM(H7:H21)</f>
        <v>0.08959703514270971</v>
      </c>
      <c r="I22" s="27" t="s">
        <v>220</v>
      </c>
      <c r="L22" s="84"/>
      <c r="M22" s="87"/>
      <c r="N22" s="88"/>
      <c r="O22" s="85"/>
      <c r="P22" s="89" t="s">
        <v>219</v>
      </c>
      <c r="Q22" s="90">
        <f>IF(SUM(P7:P21)&gt;0,R22/SUM(P7:P21)," NA")</f>
        <v>7.898726146892667</v>
      </c>
      <c r="R22" s="91">
        <f>SUM(R7:R21)</f>
        <v>31.59490458757066</v>
      </c>
      <c r="S22" s="86" t="s">
        <v>220</v>
      </c>
      <c r="T22" s="27"/>
      <c r="U22" s="14"/>
      <c r="V22" s="76"/>
      <c r="W22" s="75"/>
      <c r="X22" s="77"/>
      <c r="Y22" s="72"/>
      <c r="Z22" s="32"/>
      <c r="AA22" s="98"/>
      <c r="AB22" s="14"/>
      <c r="AC22" s="100"/>
    </row>
    <row r="23" spans="2:29" s="14" customFormat="1" ht="9" customHeight="1" hidden="1" thickBot="1">
      <c r="B23" s="41"/>
      <c r="C23" s="44"/>
      <c r="D23" s="43"/>
      <c r="E23" s="44">
        <f>SUM(E7:E21)</f>
        <v>11.16108360513498</v>
      </c>
      <c r="F23" s="45"/>
      <c r="G23" s="44"/>
      <c r="H23" s="44"/>
      <c r="I23" s="46"/>
      <c r="L23" s="92"/>
      <c r="M23" s="93"/>
      <c r="N23" s="94"/>
      <c r="O23" s="95">
        <f>SUM(O7:O21)</f>
        <v>1.012821542515077</v>
      </c>
      <c r="P23" s="96"/>
      <c r="Q23" s="95"/>
      <c r="R23" s="95"/>
      <c r="S23" s="94"/>
      <c r="T23" s="46"/>
      <c r="V23" s="78"/>
      <c r="W23" s="79"/>
      <c r="X23" s="80"/>
      <c r="Y23" s="73"/>
      <c r="AA23" s="99"/>
      <c r="AC23" s="101"/>
    </row>
    <row r="24" spans="22:29" s="14" customFormat="1" ht="13.5" hidden="1" thickBot="1">
      <c r="V24" s="137" t="s">
        <v>221</v>
      </c>
      <c r="W24" s="62"/>
      <c r="X24" s="137" t="s">
        <v>221</v>
      </c>
      <c r="Y24" s="47" t="s">
        <v>222</v>
      </c>
      <c r="AA24" s="140">
        <f>G22</f>
        <v>11.16108360513498</v>
      </c>
      <c r="AC24" s="143" t="str">
        <f>I22</f>
        <v>#/gal</v>
      </c>
    </row>
    <row r="25" spans="13:29" s="14" customFormat="1" ht="13.5" hidden="1" thickBot="1">
      <c r="M25" s="48" t="s">
        <v>223</v>
      </c>
      <c r="V25" s="138"/>
      <c r="W25" s="62"/>
      <c r="X25" s="138"/>
      <c r="Y25" s="49"/>
      <c r="AA25" s="141" t="s">
        <v>224</v>
      </c>
      <c r="AC25" s="144" t="s">
        <v>224</v>
      </c>
    </row>
    <row r="26" spans="2:29" ht="15" customHeight="1" hidden="1">
      <c r="B26" s="14" t="s">
        <v>225</v>
      </c>
      <c r="C26" s="14"/>
      <c r="E26" s="14"/>
      <c r="F26" s="14"/>
      <c r="G26" s="14"/>
      <c r="H26" s="14"/>
      <c r="N26" s="50" t="s">
        <v>226</v>
      </c>
      <c r="P26" s="51">
        <v>0.51</v>
      </c>
      <c r="V26" s="139"/>
      <c r="W26" s="57"/>
      <c r="X26" s="139"/>
      <c r="Y26" s="52"/>
      <c r="AA26" s="142"/>
      <c r="AC26" s="145"/>
    </row>
    <row r="27" spans="3:29" ht="16.5" hidden="1" thickBot="1">
      <c r="C27" s="14"/>
      <c r="E27" s="14"/>
      <c r="F27" s="14"/>
      <c r="G27" s="14"/>
      <c r="H27" s="14"/>
      <c r="N27" s="50" t="s">
        <v>227</v>
      </c>
      <c r="P27" s="53">
        <v>5</v>
      </c>
      <c r="S27" s="14" t="s">
        <v>215</v>
      </c>
      <c r="V27" s="139"/>
      <c r="W27" s="57"/>
      <c r="X27" s="139"/>
      <c r="Y27" s="52"/>
      <c r="AA27" s="142"/>
      <c r="AC27" s="145"/>
    </row>
    <row r="28" spans="3:29" ht="18.75" hidden="1" thickBot="1">
      <c r="C28" s="14"/>
      <c r="E28" s="14"/>
      <c r="F28" s="14"/>
      <c r="G28" s="14"/>
      <c r="H28" s="14"/>
      <c r="N28" s="24" t="s">
        <v>214</v>
      </c>
      <c r="O28" s="25"/>
      <c r="P28" s="104">
        <f>P27*P5/P26</f>
        <v>39.21568627450981</v>
      </c>
      <c r="Q28" s="28"/>
      <c r="R28" s="28"/>
      <c r="S28" s="26" t="s">
        <v>215</v>
      </c>
      <c r="T28" s="29"/>
      <c r="U28" s="29"/>
      <c r="V28" s="139"/>
      <c r="W28" s="57"/>
      <c r="X28" s="139"/>
      <c r="Y28" s="52"/>
      <c r="AA28" s="142"/>
      <c r="AC28" s="145"/>
    </row>
    <row r="29" spans="3:29" ht="13.5" hidden="1" thickBot="1">
      <c r="C29" s="14"/>
      <c r="E29" s="14"/>
      <c r="F29" s="14"/>
      <c r="G29" s="14"/>
      <c r="H29" s="14"/>
      <c r="P29" s="9"/>
      <c r="V29" s="139"/>
      <c r="W29" s="57"/>
      <c r="X29" s="139"/>
      <c r="Y29" s="52"/>
      <c r="AA29" s="142"/>
      <c r="AC29" s="145"/>
    </row>
    <row r="30" spans="3:29" ht="15.75" customHeight="1" thickBot="1">
      <c r="C30" s="14"/>
      <c r="E30" s="14"/>
      <c r="F30" s="14"/>
      <c r="G30" s="14"/>
      <c r="H30" s="14"/>
      <c r="M30" s="303" t="s">
        <v>236</v>
      </c>
      <c r="N30" s="511" t="str">
        <f ca="1">"Created on "&amp;TEXT(NOW(),"mm/dd/yyyy")</f>
        <v>Created on 01/30/2019</v>
      </c>
      <c r="O30" s="511"/>
      <c r="P30" s="511"/>
      <c r="Q30" s="511"/>
      <c r="R30" s="511"/>
      <c r="S30" s="511"/>
      <c r="T30" s="511"/>
      <c r="U30" s="512"/>
      <c r="V30" s="505" t="str">
        <f>ROUND(U2*4,2)&amp;" Total Quarts"</f>
        <v>4 Total Quarts</v>
      </c>
      <c r="W30" s="506"/>
      <c r="X30" s="507"/>
      <c r="Y30" s="129"/>
      <c r="Z30" s="130"/>
      <c r="AA30" s="304" t="str">
        <f>ROUND(SUM(AA7:AA21),3)&amp;" Total Kgs"</f>
        <v>3.586 Total Kgs</v>
      </c>
      <c r="AB30" s="130"/>
      <c r="AC30" s="305" t="str">
        <f>ROUND((SUM(AA7:AA21)*2.20462),2)&amp;" Total Lbs"</f>
        <v>7.91 Total Lbs</v>
      </c>
    </row>
    <row r="31" spans="3:29" ht="3" customHeight="1" thickBot="1">
      <c r="C31" s="14"/>
      <c r="E31" s="14"/>
      <c r="F31" s="14"/>
      <c r="G31" s="14"/>
      <c r="H31" s="14"/>
      <c r="M31" s="310"/>
      <c r="N31" s="310"/>
      <c r="O31" s="310"/>
      <c r="P31" s="310"/>
      <c r="Q31" s="310"/>
      <c r="R31" s="310"/>
      <c r="S31" s="310"/>
      <c r="T31" s="310"/>
      <c r="U31" s="150"/>
      <c r="V31" s="508"/>
      <c r="W31" s="508"/>
      <c r="X31" s="508"/>
      <c r="Y31" s="298"/>
      <c r="Z31" s="299"/>
      <c r="AA31" s="300"/>
      <c r="AB31" s="299"/>
      <c r="AC31" s="300"/>
    </row>
    <row r="32" spans="3:29" ht="18" customHeight="1" thickBot="1">
      <c r="C32" s="14"/>
      <c r="E32" s="14"/>
      <c r="F32" s="14"/>
      <c r="G32" s="14"/>
      <c r="H32" s="14"/>
      <c r="M32" s="498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500"/>
    </row>
    <row r="33" spans="3:25" ht="12.75">
      <c r="C33" s="14"/>
      <c r="E33" s="14"/>
      <c r="F33" s="14"/>
      <c r="G33" s="14"/>
      <c r="H33" s="14"/>
      <c r="M33" s="297"/>
      <c r="N33" s="97"/>
      <c r="O33" s="97"/>
      <c r="P33" s="97"/>
      <c r="Q33" s="97"/>
      <c r="R33" s="97"/>
      <c r="S33" s="105"/>
      <c r="T33" s="29"/>
      <c r="U33" s="29"/>
      <c r="V33" s="102"/>
      <c r="W33" s="29"/>
      <c r="X33" s="102"/>
      <c r="Y33" s="52"/>
    </row>
    <row r="34" spans="3:25" ht="12.75">
      <c r="C34" s="14"/>
      <c r="E34" s="14"/>
      <c r="F34" s="14"/>
      <c r="G34" s="14"/>
      <c r="H34" s="14"/>
      <c r="M34" s="29"/>
      <c r="N34" s="29"/>
      <c r="O34" s="29"/>
      <c r="P34" s="29"/>
      <c r="Q34" s="29"/>
      <c r="R34" s="29"/>
      <c r="S34" s="26"/>
      <c r="T34" s="29"/>
      <c r="U34" s="29"/>
      <c r="V34" s="102"/>
      <c r="W34" s="29"/>
      <c r="X34" s="102"/>
      <c r="Y34" s="52"/>
    </row>
    <row r="35" spans="3:25" ht="12.75">
      <c r="C35" s="14"/>
      <c r="E35" s="14"/>
      <c r="F35" s="14"/>
      <c r="G35" s="14"/>
      <c r="H35" s="14"/>
      <c r="M35" s="29"/>
      <c r="N35" s="29"/>
      <c r="O35" s="29"/>
      <c r="P35" s="29"/>
      <c r="Q35" s="29"/>
      <c r="R35" s="29"/>
      <c r="S35" s="26"/>
      <c r="T35" s="29"/>
      <c r="U35" s="29"/>
      <c r="V35" s="102"/>
      <c r="W35" s="29"/>
      <c r="X35" s="102"/>
      <c r="Y35" s="52"/>
    </row>
    <row r="36" spans="3:25" ht="12.75">
      <c r="C36" s="14"/>
      <c r="E36" s="14"/>
      <c r="F36" s="14"/>
      <c r="G36" s="14"/>
      <c r="H36" s="14"/>
      <c r="M36" s="29"/>
      <c r="N36" s="29"/>
      <c r="O36" s="29"/>
      <c r="P36" s="29"/>
      <c r="Q36" s="29"/>
      <c r="R36" s="29"/>
      <c r="S36" s="26"/>
      <c r="T36" s="29"/>
      <c r="U36" s="29"/>
      <c r="V36" s="102"/>
      <c r="W36" s="29"/>
      <c r="X36" s="102"/>
      <c r="Y36" s="52"/>
    </row>
    <row r="37" spans="3:25" ht="12.75">
      <c r="C37" s="14"/>
      <c r="E37" s="14"/>
      <c r="F37" s="14"/>
      <c r="G37" s="14"/>
      <c r="H37" s="14"/>
      <c r="M37" s="29"/>
      <c r="N37" s="29"/>
      <c r="O37" s="29"/>
      <c r="P37" s="29"/>
      <c r="Q37" s="29"/>
      <c r="R37" s="29"/>
      <c r="S37" s="26"/>
      <c r="T37" s="29"/>
      <c r="U37" s="29"/>
      <c r="V37" s="102"/>
      <c r="W37" s="29"/>
      <c r="X37" s="102"/>
      <c r="Y37" s="52"/>
    </row>
    <row r="38" spans="3:25" ht="12.75">
      <c r="C38" s="14"/>
      <c r="E38" s="14"/>
      <c r="F38" s="14"/>
      <c r="G38" s="14"/>
      <c r="H38" s="14"/>
      <c r="P38" s="9"/>
      <c r="V38" s="52"/>
      <c r="X38" s="52"/>
      <c r="Y38" s="52"/>
    </row>
    <row r="39" spans="3:25" ht="12.75">
      <c r="C39" s="14"/>
      <c r="E39" s="14"/>
      <c r="F39" s="14"/>
      <c r="G39" s="14"/>
      <c r="H39" s="14"/>
      <c r="P39" s="9"/>
      <c r="V39" s="52"/>
      <c r="X39" s="52"/>
      <c r="Y39" s="52"/>
    </row>
    <row r="40" spans="3:25" ht="12.75">
      <c r="C40" s="14"/>
      <c r="E40" s="14"/>
      <c r="F40" s="14"/>
      <c r="G40" s="14"/>
      <c r="H40" s="14"/>
      <c r="P40" s="9"/>
      <c r="V40" s="52"/>
      <c r="X40" s="52"/>
      <c r="Y40" s="52"/>
    </row>
    <row r="41" spans="3:25" ht="12.75">
      <c r="C41" s="14"/>
      <c r="E41" s="14"/>
      <c r="F41" s="14"/>
      <c r="G41" s="14"/>
      <c r="H41" s="14"/>
      <c r="P41" s="9"/>
      <c r="V41" s="52"/>
      <c r="X41" s="52"/>
      <c r="Y41" s="52"/>
    </row>
    <row r="42" spans="3:25" ht="12.75">
      <c r="C42" s="14"/>
      <c r="E42" s="14"/>
      <c r="F42" s="14"/>
      <c r="G42" s="14"/>
      <c r="H42" s="14"/>
      <c r="P42" s="9"/>
      <c r="V42" s="52"/>
      <c r="X42" s="52"/>
      <c r="Y42" s="52"/>
    </row>
    <row r="43" spans="3:25" ht="12.75">
      <c r="C43" s="14"/>
      <c r="E43" s="14"/>
      <c r="F43" s="14"/>
      <c r="G43" s="14"/>
      <c r="H43" s="14"/>
      <c r="P43" s="9"/>
      <c r="V43" s="52"/>
      <c r="X43" s="52"/>
      <c r="Y43" s="52"/>
    </row>
    <row r="44" spans="3:25" ht="12.75">
      <c r="C44" s="14"/>
      <c r="E44" s="14"/>
      <c r="F44" s="14"/>
      <c r="G44" s="14"/>
      <c r="H44" s="14"/>
      <c r="P44" s="9"/>
      <c r="V44" s="52"/>
      <c r="X44" s="52"/>
      <c r="Y44" s="52"/>
    </row>
    <row r="45" spans="3:25" ht="12.75">
      <c r="C45" s="14"/>
      <c r="E45" s="14"/>
      <c r="F45" s="14"/>
      <c r="G45" s="14"/>
      <c r="H45" s="14"/>
      <c r="P45" s="9"/>
      <c r="V45" s="52"/>
      <c r="X45" s="52"/>
      <c r="Y45" s="52"/>
    </row>
  </sheetData>
  <sheetProtection algorithmName="SHA-512" hashValue="6kmMCOY3qAJxZ8MhAJE6dsJ6YFFj37P5o0lvSkl8Q+qHmCYh6xGb2HXTBjgM8NBMonqVmVs0wJ7marmMn48ohA==" saltValue="6A+WXFeluqOd1QSIZDcmgA==" spinCount="100000" sheet="1" selectLockedCells="1"/>
  <mergeCells count="16">
    <mergeCell ref="K2:N2"/>
    <mergeCell ref="L4:N6"/>
    <mergeCell ref="U4:U6"/>
    <mergeCell ref="V4:X4"/>
    <mergeCell ref="Z4:Z5"/>
    <mergeCell ref="S5:S6"/>
    <mergeCell ref="V5:V6"/>
    <mergeCell ref="W5:W6"/>
    <mergeCell ref="X5:X6"/>
    <mergeCell ref="M32:AC32"/>
    <mergeCell ref="AA5:AA6"/>
    <mergeCell ref="AC5:AC6"/>
    <mergeCell ref="V30:X30"/>
    <mergeCell ref="V31:X31"/>
    <mergeCell ref="AB4:AB5"/>
    <mergeCell ref="N30:U30"/>
  </mergeCells>
  <conditionalFormatting sqref="N7:N21">
    <cfRule type="expression" priority="5" dxfId="14">
      <formula>LEN(M7)&lt;&gt;0</formula>
    </cfRule>
  </conditionalFormatting>
  <conditionalFormatting sqref="Z7">
    <cfRule type="expression" priority="4" dxfId="10">
      <formula>LEN($M7)&lt;&gt;0</formula>
    </cfRule>
  </conditionalFormatting>
  <conditionalFormatting sqref="AB7">
    <cfRule type="expression" priority="3" dxfId="10">
      <formula>LEN($M7)&lt;&gt;0</formula>
    </cfRule>
  </conditionalFormatting>
  <conditionalFormatting sqref="Z8:Z21">
    <cfRule type="expression" priority="2" dxfId="10">
      <formula>LEN($M8)&lt;&gt;0</formula>
    </cfRule>
  </conditionalFormatting>
  <conditionalFormatting sqref="AB8:AB21">
    <cfRule type="expression" priority="1" dxfId="10">
      <formula>LEN($M8)&lt;&gt;0</formula>
    </cfRule>
  </conditionalFormatting>
  <printOptions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00"/>
    <pageSetUpPr fitToPage="1"/>
  </sheetPr>
  <dimension ref="A1:AC47"/>
  <sheetViews>
    <sheetView showGridLines="0" defaultGridColor="0" colorId="12" workbookViewId="0" topLeftCell="K1">
      <selection activeCell="U2" sqref="U2"/>
    </sheetView>
  </sheetViews>
  <sheetFormatPr defaultColWidth="9.140625" defaultRowHeight="12.75"/>
  <cols>
    <col min="1" max="1" width="7.421875" style="9" hidden="1" customWidth="1"/>
    <col min="2" max="2" width="5.28125" style="9" hidden="1" customWidth="1"/>
    <col min="3" max="3" width="7.8515625" style="10" hidden="1" customWidth="1"/>
    <col min="4" max="4" width="15.7109375" style="9" hidden="1" customWidth="1"/>
    <col min="5" max="5" width="9.7109375" style="11" hidden="1" customWidth="1"/>
    <col min="6" max="6" width="11.7109375" style="12" hidden="1" customWidth="1"/>
    <col min="7" max="7" width="11.421875" style="13" hidden="1" customWidth="1"/>
    <col min="8" max="8" width="4.57421875" style="13" hidden="1" customWidth="1"/>
    <col min="9" max="9" width="5.00390625" style="14" hidden="1" customWidth="1"/>
    <col min="10" max="10" width="3.57421875" style="9" hidden="1" customWidth="1"/>
    <col min="11" max="11" width="1.7109375" style="9" customWidth="1"/>
    <col min="12" max="12" width="1.28515625" style="9" hidden="1" customWidth="1"/>
    <col min="13" max="13" width="11.00390625" style="9" customWidth="1"/>
    <col min="14" max="14" width="16.421875" style="9" customWidth="1"/>
    <col min="15" max="15" width="12.00390625" style="9" hidden="1" customWidth="1"/>
    <col min="16" max="16" width="12.00390625" style="54" hidden="1" customWidth="1"/>
    <col min="17" max="18" width="12.00390625" style="9" hidden="1" customWidth="1"/>
    <col min="19" max="19" width="12.00390625" style="14" hidden="1" customWidth="1"/>
    <col min="20" max="20" width="5.421875" style="9" customWidth="1"/>
    <col min="21" max="21" width="10.28125" style="9" customWidth="1"/>
    <col min="22" max="22" width="11.57421875" style="55" customWidth="1"/>
    <col min="23" max="23" width="3.7109375" style="9" customWidth="1"/>
    <col min="24" max="24" width="12.00390625" style="55" customWidth="1"/>
    <col min="25" max="25" width="8.8515625" style="55" hidden="1" customWidth="1"/>
    <col min="26" max="26" width="8.140625" style="9" customWidth="1"/>
    <col min="27" max="27" width="18.140625" style="9" customWidth="1"/>
    <col min="28" max="28" width="9.00390625" style="9" customWidth="1"/>
    <col min="29" max="29" width="28.7109375" style="9" customWidth="1"/>
    <col min="30" max="235" width="9.140625" style="9" customWidth="1"/>
    <col min="236" max="245" width="9.140625" style="9" hidden="1" customWidth="1"/>
    <col min="246" max="246" width="1.7109375" style="9" customWidth="1"/>
    <col min="247" max="247" width="2.7109375" style="9" customWidth="1"/>
    <col min="248" max="248" width="8.57421875" style="9" customWidth="1"/>
    <col min="249" max="249" width="10.421875" style="9" customWidth="1"/>
    <col min="250" max="250" width="9.140625" style="9" hidden="1" customWidth="1"/>
    <col min="251" max="251" width="8.28125" style="9" customWidth="1"/>
    <col min="252" max="253" width="9.140625" style="9" hidden="1" customWidth="1"/>
    <col min="254" max="254" width="4.421875" style="9" customWidth="1"/>
    <col min="255" max="255" width="11.00390625" style="9" customWidth="1"/>
    <col min="256" max="256" width="11.57421875" style="9" customWidth="1"/>
    <col min="257" max="257" width="6.8515625" style="9" customWidth="1"/>
    <col min="258" max="258" width="8.8515625" style="9" customWidth="1"/>
    <col min="259" max="259" width="9.140625" style="9" hidden="1" customWidth="1"/>
    <col min="260" max="260" width="6.421875" style="9" customWidth="1"/>
    <col min="261" max="261" width="11.57421875" style="9" customWidth="1"/>
    <col min="262" max="263" width="9.140625" style="9" customWidth="1"/>
    <col min="264" max="264" width="52.140625" style="9" customWidth="1"/>
    <col min="265" max="491" width="9.140625" style="9" customWidth="1"/>
    <col min="492" max="501" width="9.140625" style="9" hidden="1" customWidth="1"/>
    <col min="502" max="502" width="1.7109375" style="9" customWidth="1"/>
    <col min="503" max="503" width="2.7109375" style="9" customWidth="1"/>
    <col min="504" max="504" width="8.57421875" style="9" customWidth="1"/>
    <col min="505" max="505" width="10.421875" style="9" customWidth="1"/>
    <col min="506" max="506" width="9.140625" style="9" hidden="1" customWidth="1"/>
    <col min="507" max="507" width="8.28125" style="9" customWidth="1"/>
    <col min="508" max="509" width="9.140625" style="9" hidden="1" customWidth="1"/>
    <col min="510" max="510" width="4.421875" style="9" customWidth="1"/>
    <col min="511" max="511" width="11.00390625" style="9" customWidth="1"/>
    <col min="512" max="512" width="11.57421875" style="9" customWidth="1"/>
    <col min="513" max="513" width="6.8515625" style="9" customWidth="1"/>
    <col min="514" max="514" width="8.8515625" style="9" customWidth="1"/>
    <col min="515" max="515" width="9.140625" style="9" hidden="1" customWidth="1"/>
    <col min="516" max="516" width="6.421875" style="9" customWidth="1"/>
    <col min="517" max="517" width="11.57421875" style="9" customWidth="1"/>
    <col min="518" max="519" width="9.140625" style="9" customWidth="1"/>
    <col min="520" max="520" width="52.140625" style="9" customWidth="1"/>
    <col min="521" max="747" width="9.140625" style="9" customWidth="1"/>
    <col min="748" max="757" width="9.140625" style="9" hidden="1" customWidth="1"/>
    <col min="758" max="758" width="1.7109375" style="9" customWidth="1"/>
    <col min="759" max="759" width="2.7109375" style="9" customWidth="1"/>
    <col min="760" max="760" width="8.57421875" style="9" customWidth="1"/>
    <col min="761" max="761" width="10.421875" style="9" customWidth="1"/>
    <col min="762" max="762" width="9.140625" style="9" hidden="1" customWidth="1"/>
    <col min="763" max="763" width="8.28125" style="9" customWidth="1"/>
    <col min="764" max="765" width="9.140625" style="9" hidden="1" customWidth="1"/>
    <col min="766" max="766" width="4.421875" style="9" customWidth="1"/>
    <col min="767" max="767" width="11.00390625" style="9" customWidth="1"/>
    <col min="768" max="768" width="11.57421875" style="9" customWidth="1"/>
    <col min="769" max="769" width="6.8515625" style="9" customWidth="1"/>
    <col min="770" max="770" width="8.8515625" style="9" customWidth="1"/>
    <col min="771" max="771" width="9.140625" style="9" hidden="1" customWidth="1"/>
    <col min="772" max="772" width="6.421875" style="9" customWidth="1"/>
    <col min="773" max="773" width="11.57421875" style="9" customWidth="1"/>
    <col min="774" max="775" width="9.140625" style="9" customWidth="1"/>
    <col min="776" max="776" width="52.140625" style="9" customWidth="1"/>
    <col min="777" max="1003" width="9.140625" style="9" customWidth="1"/>
    <col min="1004" max="1013" width="9.140625" style="9" hidden="1" customWidth="1"/>
    <col min="1014" max="1014" width="1.7109375" style="9" customWidth="1"/>
    <col min="1015" max="1015" width="2.7109375" style="9" customWidth="1"/>
    <col min="1016" max="1016" width="8.57421875" style="9" customWidth="1"/>
    <col min="1017" max="1017" width="10.421875" style="9" customWidth="1"/>
    <col min="1018" max="1018" width="9.140625" style="9" hidden="1" customWidth="1"/>
    <col min="1019" max="1019" width="8.28125" style="9" customWidth="1"/>
    <col min="1020" max="1021" width="9.140625" style="9" hidden="1" customWidth="1"/>
    <col min="1022" max="1022" width="4.421875" style="9" customWidth="1"/>
    <col min="1023" max="1023" width="11.00390625" style="9" customWidth="1"/>
    <col min="1024" max="1024" width="11.57421875" style="9" customWidth="1"/>
    <col min="1025" max="1025" width="6.8515625" style="9" customWidth="1"/>
    <col min="1026" max="1026" width="8.8515625" style="9" customWidth="1"/>
    <col min="1027" max="1027" width="9.140625" style="9" hidden="1" customWidth="1"/>
    <col min="1028" max="1028" width="6.421875" style="9" customWidth="1"/>
    <col min="1029" max="1029" width="11.57421875" style="9" customWidth="1"/>
    <col min="1030" max="1031" width="9.140625" style="9" customWidth="1"/>
    <col min="1032" max="1032" width="52.140625" style="9" customWidth="1"/>
    <col min="1033" max="1259" width="9.140625" style="9" customWidth="1"/>
    <col min="1260" max="1269" width="9.140625" style="9" hidden="1" customWidth="1"/>
    <col min="1270" max="1270" width="1.7109375" style="9" customWidth="1"/>
    <col min="1271" max="1271" width="2.7109375" style="9" customWidth="1"/>
    <col min="1272" max="1272" width="8.57421875" style="9" customWidth="1"/>
    <col min="1273" max="1273" width="10.421875" style="9" customWidth="1"/>
    <col min="1274" max="1274" width="9.140625" style="9" hidden="1" customWidth="1"/>
    <col min="1275" max="1275" width="8.28125" style="9" customWidth="1"/>
    <col min="1276" max="1277" width="9.140625" style="9" hidden="1" customWidth="1"/>
    <col min="1278" max="1278" width="4.421875" style="9" customWidth="1"/>
    <col min="1279" max="1279" width="11.00390625" style="9" customWidth="1"/>
    <col min="1280" max="1280" width="11.57421875" style="9" customWidth="1"/>
    <col min="1281" max="1281" width="6.8515625" style="9" customWidth="1"/>
    <col min="1282" max="1282" width="8.8515625" style="9" customWidth="1"/>
    <col min="1283" max="1283" width="9.140625" style="9" hidden="1" customWidth="1"/>
    <col min="1284" max="1284" width="6.421875" style="9" customWidth="1"/>
    <col min="1285" max="1285" width="11.57421875" style="9" customWidth="1"/>
    <col min="1286" max="1287" width="9.140625" style="9" customWidth="1"/>
    <col min="1288" max="1288" width="52.140625" style="9" customWidth="1"/>
    <col min="1289" max="1515" width="9.140625" style="9" customWidth="1"/>
    <col min="1516" max="1525" width="9.140625" style="9" hidden="1" customWidth="1"/>
    <col min="1526" max="1526" width="1.7109375" style="9" customWidth="1"/>
    <col min="1527" max="1527" width="2.7109375" style="9" customWidth="1"/>
    <col min="1528" max="1528" width="8.57421875" style="9" customWidth="1"/>
    <col min="1529" max="1529" width="10.421875" style="9" customWidth="1"/>
    <col min="1530" max="1530" width="9.140625" style="9" hidden="1" customWidth="1"/>
    <col min="1531" max="1531" width="8.28125" style="9" customWidth="1"/>
    <col min="1532" max="1533" width="9.140625" style="9" hidden="1" customWidth="1"/>
    <col min="1534" max="1534" width="4.421875" style="9" customWidth="1"/>
    <col min="1535" max="1535" width="11.00390625" style="9" customWidth="1"/>
    <col min="1536" max="1536" width="11.57421875" style="9" customWidth="1"/>
    <col min="1537" max="1537" width="6.8515625" style="9" customWidth="1"/>
    <col min="1538" max="1538" width="8.8515625" style="9" customWidth="1"/>
    <col min="1539" max="1539" width="9.140625" style="9" hidden="1" customWidth="1"/>
    <col min="1540" max="1540" width="6.421875" style="9" customWidth="1"/>
    <col min="1541" max="1541" width="11.57421875" style="9" customWidth="1"/>
    <col min="1542" max="1543" width="9.140625" style="9" customWidth="1"/>
    <col min="1544" max="1544" width="52.140625" style="9" customWidth="1"/>
    <col min="1545" max="1771" width="9.140625" style="9" customWidth="1"/>
    <col min="1772" max="1781" width="9.140625" style="9" hidden="1" customWidth="1"/>
    <col min="1782" max="1782" width="1.7109375" style="9" customWidth="1"/>
    <col min="1783" max="1783" width="2.7109375" style="9" customWidth="1"/>
    <col min="1784" max="1784" width="8.57421875" style="9" customWidth="1"/>
    <col min="1785" max="1785" width="10.421875" style="9" customWidth="1"/>
    <col min="1786" max="1786" width="9.140625" style="9" hidden="1" customWidth="1"/>
    <col min="1787" max="1787" width="8.28125" style="9" customWidth="1"/>
    <col min="1788" max="1789" width="9.140625" style="9" hidden="1" customWidth="1"/>
    <col min="1790" max="1790" width="4.421875" style="9" customWidth="1"/>
    <col min="1791" max="1791" width="11.00390625" style="9" customWidth="1"/>
    <col min="1792" max="1792" width="11.57421875" style="9" customWidth="1"/>
    <col min="1793" max="1793" width="6.8515625" style="9" customWidth="1"/>
    <col min="1794" max="1794" width="8.8515625" style="9" customWidth="1"/>
    <col min="1795" max="1795" width="9.140625" style="9" hidden="1" customWidth="1"/>
    <col min="1796" max="1796" width="6.421875" style="9" customWidth="1"/>
    <col min="1797" max="1797" width="11.57421875" style="9" customWidth="1"/>
    <col min="1798" max="1799" width="9.140625" style="9" customWidth="1"/>
    <col min="1800" max="1800" width="52.140625" style="9" customWidth="1"/>
    <col min="1801" max="2027" width="9.140625" style="9" customWidth="1"/>
    <col min="2028" max="2037" width="9.140625" style="9" hidden="1" customWidth="1"/>
    <col min="2038" max="2038" width="1.7109375" style="9" customWidth="1"/>
    <col min="2039" max="2039" width="2.7109375" style="9" customWidth="1"/>
    <col min="2040" max="2040" width="8.57421875" style="9" customWidth="1"/>
    <col min="2041" max="2041" width="10.421875" style="9" customWidth="1"/>
    <col min="2042" max="2042" width="9.140625" style="9" hidden="1" customWidth="1"/>
    <col min="2043" max="2043" width="8.28125" style="9" customWidth="1"/>
    <col min="2044" max="2045" width="9.140625" style="9" hidden="1" customWidth="1"/>
    <col min="2046" max="2046" width="4.421875" style="9" customWidth="1"/>
    <col min="2047" max="2047" width="11.00390625" style="9" customWidth="1"/>
    <col min="2048" max="2048" width="11.57421875" style="9" customWidth="1"/>
    <col min="2049" max="2049" width="6.8515625" style="9" customWidth="1"/>
    <col min="2050" max="2050" width="8.8515625" style="9" customWidth="1"/>
    <col min="2051" max="2051" width="9.140625" style="9" hidden="1" customWidth="1"/>
    <col min="2052" max="2052" width="6.421875" style="9" customWidth="1"/>
    <col min="2053" max="2053" width="11.57421875" style="9" customWidth="1"/>
    <col min="2054" max="2055" width="9.140625" style="9" customWidth="1"/>
    <col min="2056" max="2056" width="52.140625" style="9" customWidth="1"/>
    <col min="2057" max="2283" width="9.140625" style="9" customWidth="1"/>
    <col min="2284" max="2293" width="9.140625" style="9" hidden="1" customWidth="1"/>
    <col min="2294" max="2294" width="1.7109375" style="9" customWidth="1"/>
    <col min="2295" max="2295" width="2.7109375" style="9" customWidth="1"/>
    <col min="2296" max="2296" width="8.57421875" style="9" customWidth="1"/>
    <col min="2297" max="2297" width="10.421875" style="9" customWidth="1"/>
    <col min="2298" max="2298" width="9.140625" style="9" hidden="1" customWidth="1"/>
    <col min="2299" max="2299" width="8.28125" style="9" customWidth="1"/>
    <col min="2300" max="2301" width="9.140625" style="9" hidden="1" customWidth="1"/>
    <col min="2302" max="2302" width="4.421875" style="9" customWidth="1"/>
    <col min="2303" max="2303" width="11.00390625" style="9" customWidth="1"/>
    <col min="2304" max="2304" width="11.57421875" style="9" customWidth="1"/>
    <col min="2305" max="2305" width="6.8515625" style="9" customWidth="1"/>
    <col min="2306" max="2306" width="8.8515625" style="9" customWidth="1"/>
    <col min="2307" max="2307" width="9.140625" style="9" hidden="1" customWidth="1"/>
    <col min="2308" max="2308" width="6.421875" style="9" customWidth="1"/>
    <col min="2309" max="2309" width="11.57421875" style="9" customWidth="1"/>
    <col min="2310" max="2311" width="9.140625" style="9" customWidth="1"/>
    <col min="2312" max="2312" width="52.140625" style="9" customWidth="1"/>
    <col min="2313" max="2539" width="9.140625" style="9" customWidth="1"/>
    <col min="2540" max="2549" width="9.140625" style="9" hidden="1" customWidth="1"/>
    <col min="2550" max="2550" width="1.7109375" style="9" customWidth="1"/>
    <col min="2551" max="2551" width="2.7109375" style="9" customWidth="1"/>
    <col min="2552" max="2552" width="8.57421875" style="9" customWidth="1"/>
    <col min="2553" max="2553" width="10.421875" style="9" customWidth="1"/>
    <col min="2554" max="2554" width="9.140625" style="9" hidden="1" customWidth="1"/>
    <col min="2555" max="2555" width="8.28125" style="9" customWidth="1"/>
    <col min="2556" max="2557" width="9.140625" style="9" hidden="1" customWidth="1"/>
    <col min="2558" max="2558" width="4.421875" style="9" customWidth="1"/>
    <col min="2559" max="2559" width="11.00390625" style="9" customWidth="1"/>
    <col min="2560" max="2560" width="11.57421875" style="9" customWidth="1"/>
    <col min="2561" max="2561" width="6.8515625" style="9" customWidth="1"/>
    <col min="2562" max="2562" width="8.8515625" style="9" customWidth="1"/>
    <col min="2563" max="2563" width="9.140625" style="9" hidden="1" customWidth="1"/>
    <col min="2564" max="2564" width="6.421875" style="9" customWidth="1"/>
    <col min="2565" max="2565" width="11.57421875" style="9" customWidth="1"/>
    <col min="2566" max="2567" width="9.140625" style="9" customWidth="1"/>
    <col min="2568" max="2568" width="52.140625" style="9" customWidth="1"/>
    <col min="2569" max="2795" width="9.140625" style="9" customWidth="1"/>
    <col min="2796" max="2805" width="9.140625" style="9" hidden="1" customWidth="1"/>
    <col min="2806" max="2806" width="1.7109375" style="9" customWidth="1"/>
    <col min="2807" max="2807" width="2.7109375" style="9" customWidth="1"/>
    <col min="2808" max="2808" width="8.57421875" style="9" customWidth="1"/>
    <col min="2809" max="2809" width="10.421875" style="9" customWidth="1"/>
    <col min="2810" max="2810" width="9.140625" style="9" hidden="1" customWidth="1"/>
    <col min="2811" max="2811" width="8.28125" style="9" customWidth="1"/>
    <col min="2812" max="2813" width="9.140625" style="9" hidden="1" customWidth="1"/>
    <col min="2814" max="2814" width="4.421875" style="9" customWidth="1"/>
    <col min="2815" max="2815" width="11.00390625" style="9" customWidth="1"/>
    <col min="2816" max="2816" width="11.57421875" style="9" customWidth="1"/>
    <col min="2817" max="2817" width="6.8515625" style="9" customWidth="1"/>
    <col min="2818" max="2818" width="8.8515625" style="9" customWidth="1"/>
    <col min="2819" max="2819" width="9.140625" style="9" hidden="1" customWidth="1"/>
    <col min="2820" max="2820" width="6.421875" style="9" customWidth="1"/>
    <col min="2821" max="2821" width="11.57421875" style="9" customWidth="1"/>
    <col min="2822" max="2823" width="9.140625" style="9" customWidth="1"/>
    <col min="2824" max="2824" width="52.140625" style="9" customWidth="1"/>
    <col min="2825" max="3051" width="9.140625" style="9" customWidth="1"/>
    <col min="3052" max="3061" width="9.140625" style="9" hidden="1" customWidth="1"/>
    <col min="3062" max="3062" width="1.7109375" style="9" customWidth="1"/>
    <col min="3063" max="3063" width="2.7109375" style="9" customWidth="1"/>
    <col min="3064" max="3064" width="8.57421875" style="9" customWidth="1"/>
    <col min="3065" max="3065" width="10.421875" style="9" customWidth="1"/>
    <col min="3066" max="3066" width="9.140625" style="9" hidden="1" customWidth="1"/>
    <col min="3067" max="3067" width="8.28125" style="9" customWidth="1"/>
    <col min="3068" max="3069" width="9.140625" style="9" hidden="1" customWidth="1"/>
    <col min="3070" max="3070" width="4.421875" style="9" customWidth="1"/>
    <col min="3071" max="3071" width="11.00390625" style="9" customWidth="1"/>
    <col min="3072" max="3072" width="11.57421875" style="9" customWidth="1"/>
    <col min="3073" max="3073" width="6.8515625" style="9" customWidth="1"/>
    <col min="3074" max="3074" width="8.8515625" style="9" customWidth="1"/>
    <col min="3075" max="3075" width="9.140625" style="9" hidden="1" customWidth="1"/>
    <col min="3076" max="3076" width="6.421875" style="9" customWidth="1"/>
    <col min="3077" max="3077" width="11.57421875" style="9" customWidth="1"/>
    <col min="3078" max="3079" width="9.140625" style="9" customWidth="1"/>
    <col min="3080" max="3080" width="52.140625" style="9" customWidth="1"/>
    <col min="3081" max="3307" width="9.140625" style="9" customWidth="1"/>
    <col min="3308" max="3317" width="9.140625" style="9" hidden="1" customWidth="1"/>
    <col min="3318" max="3318" width="1.7109375" style="9" customWidth="1"/>
    <col min="3319" max="3319" width="2.7109375" style="9" customWidth="1"/>
    <col min="3320" max="3320" width="8.57421875" style="9" customWidth="1"/>
    <col min="3321" max="3321" width="10.421875" style="9" customWidth="1"/>
    <col min="3322" max="3322" width="9.140625" style="9" hidden="1" customWidth="1"/>
    <col min="3323" max="3323" width="8.28125" style="9" customWidth="1"/>
    <col min="3324" max="3325" width="9.140625" style="9" hidden="1" customWidth="1"/>
    <col min="3326" max="3326" width="4.421875" style="9" customWidth="1"/>
    <col min="3327" max="3327" width="11.00390625" style="9" customWidth="1"/>
    <col min="3328" max="3328" width="11.57421875" style="9" customWidth="1"/>
    <col min="3329" max="3329" width="6.8515625" style="9" customWidth="1"/>
    <col min="3330" max="3330" width="8.8515625" style="9" customWidth="1"/>
    <col min="3331" max="3331" width="9.140625" style="9" hidden="1" customWidth="1"/>
    <col min="3332" max="3332" width="6.421875" style="9" customWidth="1"/>
    <col min="3333" max="3333" width="11.57421875" style="9" customWidth="1"/>
    <col min="3334" max="3335" width="9.140625" style="9" customWidth="1"/>
    <col min="3336" max="3336" width="52.140625" style="9" customWidth="1"/>
    <col min="3337" max="3563" width="9.140625" style="9" customWidth="1"/>
    <col min="3564" max="3573" width="9.140625" style="9" hidden="1" customWidth="1"/>
    <col min="3574" max="3574" width="1.7109375" style="9" customWidth="1"/>
    <col min="3575" max="3575" width="2.7109375" style="9" customWidth="1"/>
    <col min="3576" max="3576" width="8.57421875" style="9" customWidth="1"/>
    <col min="3577" max="3577" width="10.421875" style="9" customWidth="1"/>
    <col min="3578" max="3578" width="9.140625" style="9" hidden="1" customWidth="1"/>
    <col min="3579" max="3579" width="8.28125" style="9" customWidth="1"/>
    <col min="3580" max="3581" width="9.140625" style="9" hidden="1" customWidth="1"/>
    <col min="3582" max="3582" width="4.421875" style="9" customWidth="1"/>
    <col min="3583" max="3583" width="11.00390625" style="9" customWidth="1"/>
    <col min="3584" max="3584" width="11.57421875" style="9" customWidth="1"/>
    <col min="3585" max="3585" width="6.8515625" style="9" customWidth="1"/>
    <col min="3586" max="3586" width="8.8515625" style="9" customWidth="1"/>
    <col min="3587" max="3587" width="9.140625" style="9" hidden="1" customWidth="1"/>
    <col min="3588" max="3588" width="6.421875" style="9" customWidth="1"/>
    <col min="3589" max="3589" width="11.57421875" style="9" customWidth="1"/>
    <col min="3590" max="3591" width="9.140625" style="9" customWidth="1"/>
    <col min="3592" max="3592" width="52.140625" style="9" customWidth="1"/>
    <col min="3593" max="3819" width="9.140625" style="9" customWidth="1"/>
    <col min="3820" max="3829" width="9.140625" style="9" hidden="1" customWidth="1"/>
    <col min="3830" max="3830" width="1.7109375" style="9" customWidth="1"/>
    <col min="3831" max="3831" width="2.7109375" style="9" customWidth="1"/>
    <col min="3832" max="3832" width="8.57421875" style="9" customWidth="1"/>
    <col min="3833" max="3833" width="10.421875" style="9" customWidth="1"/>
    <col min="3834" max="3834" width="9.140625" style="9" hidden="1" customWidth="1"/>
    <col min="3835" max="3835" width="8.28125" style="9" customWidth="1"/>
    <col min="3836" max="3837" width="9.140625" style="9" hidden="1" customWidth="1"/>
    <col min="3838" max="3838" width="4.421875" style="9" customWidth="1"/>
    <col min="3839" max="3839" width="11.00390625" style="9" customWidth="1"/>
    <col min="3840" max="3840" width="11.57421875" style="9" customWidth="1"/>
    <col min="3841" max="3841" width="6.8515625" style="9" customWidth="1"/>
    <col min="3842" max="3842" width="8.8515625" style="9" customWidth="1"/>
    <col min="3843" max="3843" width="9.140625" style="9" hidden="1" customWidth="1"/>
    <col min="3844" max="3844" width="6.421875" style="9" customWidth="1"/>
    <col min="3845" max="3845" width="11.57421875" style="9" customWidth="1"/>
    <col min="3846" max="3847" width="9.140625" style="9" customWidth="1"/>
    <col min="3848" max="3848" width="52.140625" style="9" customWidth="1"/>
    <col min="3849" max="4075" width="9.140625" style="9" customWidth="1"/>
    <col min="4076" max="4085" width="9.140625" style="9" hidden="1" customWidth="1"/>
    <col min="4086" max="4086" width="1.7109375" style="9" customWidth="1"/>
    <col min="4087" max="4087" width="2.7109375" style="9" customWidth="1"/>
    <col min="4088" max="4088" width="8.57421875" style="9" customWidth="1"/>
    <col min="4089" max="4089" width="10.421875" style="9" customWidth="1"/>
    <col min="4090" max="4090" width="9.140625" style="9" hidden="1" customWidth="1"/>
    <col min="4091" max="4091" width="8.28125" style="9" customWidth="1"/>
    <col min="4092" max="4093" width="9.140625" style="9" hidden="1" customWidth="1"/>
    <col min="4094" max="4094" width="4.421875" style="9" customWidth="1"/>
    <col min="4095" max="4095" width="11.00390625" style="9" customWidth="1"/>
    <col min="4096" max="4096" width="11.57421875" style="9" customWidth="1"/>
    <col min="4097" max="4097" width="6.8515625" style="9" customWidth="1"/>
    <col min="4098" max="4098" width="8.8515625" style="9" customWidth="1"/>
    <col min="4099" max="4099" width="9.140625" style="9" hidden="1" customWidth="1"/>
    <col min="4100" max="4100" width="6.421875" style="9" customWidth="1"/>
    <col min="4101" max="4101" width="11.57421875" style="9" customWidth="1"/>
    <col min="4102" max="4103" width="9.140625" style="9" customWidth="1"/>
    <col min="4104" max="4104" width="52.140625" style="9" customWidth="1"/>
    <col min="4105" max="4331" width="9.140625" style="9" customWidth="1"/>
    <col min="4332" max="4341" width="9.140625" style="9" hidden="1" customWidth="1"/>
    <col min="4342" max="4342" width="1.7109375" style="9" customWidth="1"/>
    <col min="4343" max="4343" width="2.7109375" style="9" customWidth="1"/>
    <col min="4344" max="4344" width="8.57421875" style="9" customWidth="1"/>
    <col min="4345" max="4345" width="10.421875" style="9" customWidth="1"/>
    <col min="4346" max="4346" width="9.140625" style="9" hidden="1" customWidth="1"/>
    <col min="4347" max="4347" width="8.28125" style="9" customWidth="1"/>
    <col min="4348" max="4349" width="9.140625" style="9" hidden="1" customWidth="1"/>
    <col min="4350" max="4350" width="4.421875" style="9" customWidth="1"/>
    <col min="4351" max="4351" width="11.00390625" style="9" customWidth="1"/>
    <col min="4352" max="4352" width="11.57421875" style="9" customWidth="1"/>
    <col min="4353" max="4353" width="6.8515625" style="9" customWidth="1"/>
    <col min="4354" max="4354" width="8.8515625" style="9" customWidth="1"/>
    <col min="4355" max="4355" width="9.140625" style="9" hidden="1" customWidth="1"/>
    <col min="4356" max="4356" width="6.421875" style="9" customWidth="1"/>
    <col min="4357" max="4357" width="11.57421875" style="9" customWidth="1"/>
    <col min="4358" max="4359" width="9.140625" style="9" customWidth="1"/>
    <col min="4360" max="4360" width="52.140625" style="9" customWidth="1"/>
    <col min="4361" max="4587" width="9.140625" style="9" customWidth="1"/>
    <col min="4588" max="4597" width="9.140625" style="9" hidden="1" customWidth="1"/>
    <col min="4598" max="4598" width="1.7109375" style="9" customWidth="1"/>
    <col min="4599" max="4599" width="2.7109375" style="9" customWidth="1"/>
    <col min="4600" max="4600" width="8.57421875" style="9" customWidth="1"/>
    <col min="4601" max="4601" width="10.421875" style="9" customWidth="1"/>
    <col min="4602" max="4602" width="9.140625" style="9" hidden="1" customWidth="1"/>
    <col min="4603" max="4603" width="8.28125" style="9" customWidth="1"/>
    <col min="4604" max="4605" width="9.140625" style="9" hidden="1" customWidth="1"/>
    <col min="4606" max="4606" width="4.421875" style="9" customWidth="1"/>
    <col min="4607" max="4607" width="11.00390625" style="9" customWidth="1"/>
    <col min="4608" max="4608" width="11.57421875" style="9" customWidth="1"/>
    <col min="4609" max="4609" width="6.8515625" style="9" customWidth="1"/>
    <col min="4610" max="4610" width="8.8515625" style="9" customWidth="1"/>
    <col min="4611" max="4611" width="9.140625" style="9" hidden="1" customWidth="1"/>
    <col min="4612" max="4612" width="6.421875" style="9" customWidth="1"/>
    <col min="4613" max="4613" width="11.57421875" style="9" customWidth="1"/>
    <col min="4614" max="4615" width="9.140625" style="9" customWidth="1"/>
    <col min="4616" max="4616" width="52.140625" style="9" customWidth="1"/>
    <col min="4617" max="4843" width="9.140625" style="9" customWidth="1"/>
    <col min="4844" max="4853" width="9.140625" style="9" hidden="1" customWidth="1"/>
    <col min="4854" max="4854" width="1.7109375" style="9" customWidth="1"/>
    <col min="4855" max="4855" width="2.7109375" style="9" customWidth="1"/>
    <col min="4856" max="4856" width="8.57421875" style="9" customWidth="1"/>
    <col min="4857" max="4857" width="10.421875" style="9" customWidth="1"/>
    <col min="4858" max="4858" width="9.140625" style="9" hidden="1" customWidth="1"/>
    <col min="4859" max="4859" width="8.28125" style="9" customWidth="1"/>
    <col min="4860" max="4861" width="9.140625" style="9" hidden="1" customWidth="1"/>
    <col min="4862" max="4862" width="4.421875" style="9" customWidth="1"/>
    <col min="4863" max="4863" width="11.00390625" style="9" customWidth="1"/>
    <col min="4864" max="4864" width="11.57421875" style="9" customWidth="1"/>
    <col min="4865" max="4865" width="6.8515625" style="9" customWidth="1"/>
    <col min="4866" max="4866" width="8.8515625" style="9" customWidth="1"/>
    <col min="4867" max="4867" width="9.140625" style="9" hidden="1" customWidth="1"/>
    <col min="4868" max="4868" width="6.421875" style="9" customWidth="1"/>
    <col min="4869" max="4869" width="11.57421875" style="9" customWidth="1"/>
    <col min="4870" max="4871" width="9.140625" style="9" customWidth="1"/>
    <col min="4872" max="4872" width="52.140625" style="9" customWidth="1"/>
    <col min="4873" max="5099" width="9.140625" style="9" customWidth="1"/>
    <col min="5100" max="5109" width="9.140625" style="9" hidden="1" customWidth="1"/>
    <col min="5110" max="5110" width="1.7109375" style="9" customWidth="1"/>
    <col min="5111" max="5111" width="2.7109375" style="9" customWidth="1"/>
    <col min="5112" max="5112" width="8.57421875" style="9" customWidth="1"/>
    <col min="5113" max="5113" width="10.421875" style="9" customWidth="1"/>
    <col min="5114" max="5114" width="9.140625" style="9" hidden="1" customWidth="1"/>
    <col min="5115" max="5115" width="8.28125" style="9" customWidth="1"/>
    <col min="5116" max="5117" width="9.140625" style="9" hidden="1" customWidth="1"/>
    <col min="5118" max="5118" width="4.421875" style="9" customWidth="1"/>
    <col min="5119" max="5119" width="11.00390625" style="9" customWidth="1"/>
    <col min="5120" max="5120" width="11.57421875" style="9" customWidth="1"/>
    <col min="5121" max="5121" width="6.8515625" style="9" customWidth="1"/>
    <col min="5122" max="5122" width="8.8515625" style="9" customWidth="1"/>
    <col min="5123" max="5123" width="9.140625" style="9" hidden="1" customWidth="1"/>
    <col min="5124" max="5124" width="6.421875" style="9" customWidth="1"/>
    <col min="5125" max="5125" width="11.57421875" style="9" customWidth="1"/>
    <col min="5126" max="5127" width="9.140625" style="9" customWidth="1"/>
    <col min="5128" max="5128" width="52.140625" style="9" customWidth="1"/>
    <col min="5129" max="5355" width="9.140625" style="9" customWidth="1"/>
    <col min="5356" max="5365" width="9.140625" style="9" hidden="1" customWidth="1"/>
    <col min="5366" max="5366" width="1.7109375" style="9" customWidth="1"/>
    <col min="5367" max="5367" width="2.7109375" style="9" customWidth="1"/>
    <col min="5368" max="5368" width="8.57421875" style="9" customWidth="1"/>
    <col min="5369" max="5369" width="10.421875" style="9" customWidth="1"/>
    <col min="5370" max="5370" width="9.140625" style="9" hidden="1" customWidth="1"/>
    <col min="5371" max="5371" width="8.28125" style="9" customWidth="1"/>
    <col min="5372" max="5373" width="9.140625" style="9" hidden="1" customWidth="1"/>
    <col min="5374" max="5374" width="4.421875" style="9" customWidth="1"/>
    <col min="5375" max="5375" width="11.00390625" style="9" customWidth="1"/>
    <col min="5376" max="5376" width="11.57421875" style="9" customWidth="1"/>
    <col min="5377" max="5377" width="6.8515625" style="9" customWidth="1"/>
    <col min="5378" max="5378" width="8.8515625" style="9" customWidth="1"/>
    <col min="5379" max="5379" width="9.140625" style="9" hidden="1" customWidth="1"/>
    <col min="5380" max="5380" width="6.421875" style="9" customWidth="1"/>
    <col min="5381" max="5381" width="11.57421875" style="9" customWidth="1"/>
    <col min="5382" max="5383" width="9.140625" style="9" customWidth="1"/>
    <col min="5384" max="5384" width="52.140625" style="9" customWidth="1"/>
    <col min="5385" max="5611" width="9.140625" style="9" customWidth="1"/>
    <col min="5612" max="5621" width="9.140625" style="9" hidden="1" customWidth="1"/>
    <col min="5622" max="5622" width="1.7109375" style="9" customWidth="1"/>
    <col min="5623" max="5623" width="2.7109375" style="9" customWidth="1"/>
    <col min="5624" max="5624" width="8.57421875" style="9" customWidth="1"/>
    <col min="5625" max="5625" width="10.421875" style="9" customWidth="1"/>
    <col min="5626" max="5626" width="9.140625" style="9" hidden="1" customWidth="1"/>
    <col min="5627" max="5627" width="8.28125" style="9" customWidth="1"/>
    <col min="5628" max="5629" width="9.140625" style="9" hidden="1" customWidth="1"/>
    <col min="5630" max="5630" width="4.421875" style="9" customWidth="1"/>
    <col min="5631" max="5631" width="11.00390625" style="9" customWidth="1"/>
    <col min="5632" max="5632" width="11.57421875" style="9" customWidth="1"/>
    <col min="5633" max="5633" width="6.8515625" style="9" customWidth="1"/>
    <col min="5634" max="5634" width="8.8515625" style="9" customWidth="1"/>
    <col min="5635" max="5635" width="9.140625" style="9" hidden="1" customWidth="1"/>
    <col min="5636" max="5636" width="6.421875" style="9" customWidth="1"/>
    <col min="5637" max="5637" width="11.57421875" style="9" customWidth="1"/>
    <col min="5638" max="5639" width="9.140625" style="9" customWidth="1"/>
    <col min="5640" max="5640" width="52.140625" style="9" customWidth="1"/>
    <col min="5641" max="5867" width="9.140625" style="9" customWidth="1"/>
    <col min="5868" max="5877" width="9.140625" style="9" hidden="1" customWidth="1"/>
    <col min="5878" max="5878" width="1.7109375" style="9" customWidth="1"/>
    <col min="5879" max="5879" width="2.7109375" style="9" customWidth="1"/>
    <col min="5880" max="5880" width="8.57421875" style="9" customWidth="1"/>
    <col min="5881" max="5881" width="10.421875" style="9" customWidth="1"/>
    <col min="5882" max="5882" width="9.140625" style="9" hidden="1" customWidth="1"/>
    <col min="5883" max="5883" width="8.28125" style="9" customWidth="1"/>
    <col min="5884" max="5885" width="9.140625" style="9" hidden="1" customWidth="1"/>
    <col min="5886" max="5886" width="4.421875" style="9" customWidth="1"/>
    <col min="5887" max="5887" width="11.00390625" style="9" customWidth="1"/>
    <col min="5888" max="5888" width="11.57421875" style="9" customWidth="1"/>
    <col min="5889" max="5889" width="6.8515625" style="9" customWidth="1"/>
    <col min="5890" max="5890" width="8.8515625" style="9" customWidth="1"/>
    <col min="5891" max="5891" width="9.140625" style="9" hidden="1" customWidth="1"/>
    <col min="5892" max="5892" width="6.421875" style="9" customWidth="1"/>
    <col min="5893" max="5893" width="11.57421875" style="9" customWidth="1"/>
    <col min="5894" max="5895" width="9.140625" style="9" customWidth="1"/>
    <col min="5896" max="5896" width="52.140625" style="9" customWidth="1"/>
    <col min="5897" max="6123" width="9.140625" style="9" customWidth="1"/>
    <col min="6124" max="6133" width="9.140625" style="9" hidden="1" customWidth="1"/>
    <col min="6134" max="6134" width="1.7109375" style="9" customWidth="1"/>
    <col min="6135" max="6135" width="2.7109375" style="9" customWidth="1"/>
    <col min="6136" max="6136" width="8.57421875" style="9" customWidth="1"/>
    <col min="6137" max="6137" width="10.421875" style="9" customWidth="1"/>
    <col min="6138" max="6138" width="9.140625" style="9" hidden="1" customWidth="1"/>
    <col min="6139" max="6139" width="8.28125" style="9" customWidth="1"/>
    <col min="6140" max="6141" width="9.140625" style="9" hidden="1" customWidth="1"/>
    <col min="6142" max="6142" width="4.421875" style="9" customWidth="1"/>
    <col min="6143" max="6143" width="11.00390625" style="9" customWidth="1"/>
    <col min="6144" max="6144" width="11.57421875" style="9" customWidth="1"/>
    <col min="6145" max="6145" width="6.8515625" style="9" customWidth="1"/>
    <col min="6146" max="6146" width="8.8515625" style="9" customWidth="1"/>
    <col min="6147" max="6147" width="9.140625" style="9" hidden="1" customWidth="1"/>
    <col min="6148" max="6148" width="6.421875" style="9" customWidth="1"/>
    <col min="6149" max="6149" width="11.57421875" style="9" customWidth="1"/>
    <col min="6150" max="6151" width="9.140625" style="9" customWidth="1"/>
    <col min="6152" max="6152" width="52.140625" style="9" customWidth="1"/>
    <col min="6153" max="6379" width="9.140625" style="9" customWidth="1"/>
    <col min="6380" max="6389" width="9.140625" style="9" hidden="1" customWidth="1"/>
    <col min="6390" max="6390" width="1.7109375" style="9" customWidth="1"/>
    <col min="6391" max="6391" width="2.7109375" style="9" customWidth="1"/>
    <col min="6392" max="6392" width="8.57421875" style="9" customWidth="1"/>
    <col min="6393" max="6393" width="10.421875" style="9" customWidth="1"/>
    <col min="6394" max="6394" width="9.140625" style="9" hidden="1" customWidth="1"/>
    <col min="6395" max="6395" width="8.28125" style="9" customWidth="1"/>
    <col min="6396" max="6397" width="9.140625" style="9" hidden="1" customWidth="1"/>
    <col min="6398" max="6398" width="4.421875" style="9" customWidth="1"/>
    <col min="6399" max="6399" width="11.00390625" style="9" customWidth="1"/>
    <col min="6400" max="6400" width="11.57421875" style="9" customWidth="1"/>
    <col min="6401" max="6401" width="6.8515625" style="9" customWidth="1"/>
    <col min="6402" max="6402" width="8.8515625" style="9" customWidth="1"/>
    <col min="6403" max="6403" width="9.140625" style="9" hidden="1" customWidth="1"/>
    <col min="6404" max="6404" width="6.421875" style="9" customWidth="1"/>
    <col min="6405" max="6405" width="11.57421875" style="9" customWidth="1"/>
    <col min="6406" max="6407" width="9.140625" style="9" customWidth="1"/>
    <col min="6408" max="6408" width="52.140625" style="9" customWidth="1"/>
    <col min="6409" max="6635" width="9.140625" style="9" customWidth="1"/>
    <col min="6636" max="6645" width="9.140625" style="9" hidden="1" customWidth="1"/>
    <col min="6646" max="6646" width="1.7109375" style="9" customWidth="1"/>
    <col min="6647" max="6647" width="2.7109375" style="9" customWidth="1"/>
    <col min="6648" max="6648" width="8.57421875" style="9" customWidth="1"/>
    <col min="6649" max="6649" width="10.421875" style="9" customWidth="1"/>
    <col min="6650" max="6650" width="9.140625" style="9" hidden="1" customWidth="1"/>
    <col min="6651" max="6651" width="8.28125" style="9" customWidth="1"/>
    <col min="6652" max="6653" width="9.140625" style="9" hidden="1" customWidth="1"/>
    <col min="6654" max="6654" width="4.421875" style="9" customWidth="1"/>
    <col min="6655" max="6655" width="11.00390625" style="9" customWidth="1"/>
    <col min="6656" max="6656" width="11.57421875" style="9" customWidth="1"/>
    <col min="6657" max="6657" width="6.8515625" style="9" customWidth="1"/>
    <col min="6658" max="6658" width="8.8515625" style="9" customWidth="1"/>
    <col min="6659" max="6659" width="9.140625" style="9" hidden="1" customWidth="1"/>
    <col min="6660" max="6660" width="6.421875" style="9" customWidth="1"/>
    <col min="6661" max="6661" width="11.57421875" style="9" customWidth="1"/>
    <col min="6662" max="6663" width="9.140625" style="9" customWidth="1"/>
    <col min="6664" max="6664" width="52.140625" style="9" customWidth="1"/>
    <col min="6665" max="6891" width="9.140625" style="9" customWidth="1"/>
    <col min="6892" max="6901" width="9.140625" style="9" hidden="1" customWidth="1"/>
    <col min="6902" max="6902" width="1.7109375" style="9" customWidth="1"/>
    <col min="6903" max="6903" width="2.7109375" style="9" customWidth="1"/>
    <col min="6904" max="6904" width="8.57421875" style="9" customWidth="1"/>
    <col min="6905" max="6905" width="10.421875" style="9" customWidth="1"/>
    <col min="6906" max="6906" width="9.140625" style="9" hidden="1" customWidth="1"/>
    <col min="6907" max="6907" width="8.28125" style="9" customWidth="1"/>
    <col min="6908" max="6909" width="9.140625" style="9" hidden="1" customWidth="1"/>
    <col min="6910" max="6910" width="4.421875" style="9" customWidth="1"/>
    <col min="6911" max="6911" width="11.00390625" style="9" customWidth="1"/>
    <col min="6912" max="6912" width="11.57421875" style="9" customWidth="1"/>
    <col min="6913" max="6913" width="6.8515625" style="9" customWidth="1"/>
    <col min="6914" max="6914" width="8.8515625" style="9" customWidth="1"/>
    <col min="6915" max="6915" width="9.140625" style="9" hidden="1" customWidth="1"/>
    <col min="6916" max="6916" width="6.421875" style="9" customWidth="1"/>
    <col min="6917" max="6917" width="11.57421875" style="9" customWidth="1"/>
    <col min="6918" max="6919" width="9.140625" style="9" customWidth="1"/>
    <col min="6920" max="6920" width="52.140625" style="9" customWidth="1"/>
    <col min="6921" max="7147" width="9.140625" style="9" customWidth="1"/>
    <col min="7148" max="7157" width="9.140625" style="9" hidden="1" customWidth="1"/>
    <col min="7158" max="7158" width="1.7109375" style="9" customWidth="1"/>
    <col min="7159" max="7159" width="2.7109375" style="9" customWidth="1"/>
    <col min="7160" max="7160" width="8.57421875" style="9" customWidth="1"/>
    <col min="7161" max="7161" width="10.421875" style="9" customWidth="1"/>
    <col min="7162" max="7162" width="9.140625" style="9" hidden="1" customWidth="1"/>
    <col min="7163" max="7163" width="8.28125" style="9" customWidth="1"/>
    <col min="7164" max="7165" width="9.140625" style="9" hidden="1" customWidth="1"/>
    <col min="7166" max="7166" width="4.421875" style="9" customWidth="1"/>
    <col min="7167" max="7167" width="11.00390625" style="9" customWidth="1"/>
    <col min="7168" max="7168" width="11.57421875" style="9" customWidth="1"/>
    <col min="7169" max="7169" width="6.8515625" style="9" customWidth="1"/>
    <col min="7170" max="7170" width="8.8515625" style="9" customWidth="1"/>
    <col min="7171" max="7171" width="9.140625" style="9" hidden="1" customWidth="1"/>
    <col min="7172" max="7172" width="6.421875" style="9" customWidth="1"/>
    <col min="7173" max="7173" width="11.57421875" style="9" customWidth="1"/>
    <col min="7174" max="7175" width="9.140625" style="9" customWidth="1"/>
    <col min="7176" max="7176" width="52.140625" style="9" customWidth="1"/>
    <col min="7177" max="7403" width="9.140625" style="9" customWidth="1"/>
    <col min="7404" max="7413" width="9.140625" style="9" hidden="1" customWidth="1"/>
    <col min="7414" max="7414" width="1.7109375" style="9" customWidth="1"/>
    <col min="7415" max="7415" width="2.7109375" style="9" customWidth="1"/>
    <col min="7416" max="7416" width="8.57421875" style="9" customWidth="1"/>
    <col min="7417" max="7417" width="10.421875" style="9" customWidth="1"/>
    <col min="7418" max="7418" width="9.140625" style="9" hidden="1" customWidth="1"/>
    <col min="7419" max="7419" width="8.28125" style="9" customWidth="1"/>
    <col min="7420" max="7421" width="9.140625" style="9" hidden="1" customWidth="1"/>
    <col min="7422" max="7422" width="4.421875" style="9" customWidth="1"/>
    <col min="7423" max="7423" width="11.00390625" style="9" customWidth="1"/>
    <col min="7424" max="7424" width="11.57421875" style="9" customWidth="1"/>
    <col min="7425" max="7425" width="6.8515625" style="9" customWidth="1"/>
    <col min="7426" max="7426" width="8.8515625" style="9" customWidth="1"/>
    <col min="7427" max="7427" width="9.140625" style="9" hidden="1" customWidth="1"/>
    <col min="7428" max="7428" width="6.421875" style="9" customWidth="1"/>
    <col min="7429" max="7429" width="11.57421875" style="9" customWidth="1"/>
    <col min="7430" max="7431" width="9.140625" style="9" customWidth="1"/>
    <col min="7432" max="7432" width="52.140625" style="9" customWidth="1"/>
    <col min="7433" max="7659" width="9.140625" style="9" customWidth="1"/>
    <col min="7660" max="7669" width="9.140625" style="9" hidden="1" customWidth="1"/>
    <col min="7670" max="7670" width="1.7109375" style="9" customWidth="1"/>
    <col min="7671" max="7671" width="2.7109375" style="9" customWidth="1"/>
    <col min="7672" max="7672" width="8.57421875" style="9" customWidth="1"/>
    <col min="7673" max="7673" width="10.421875" style="9" customWidth="1"/>
    <col min="7674" max="7674" width="9.140625" style="9" hidden="1" customWidth="1"/>
    <col min="7675" max="7675" width="8.28125" style="9" customWidth="1"/>
    <col min="7676" max="7677" width="9.140625" style="9" hidden="1" customWidth="1"/>
    <col min="7678" max="7678" width="4.421875" style="9" customWidth="1"/>
    <col min="7679" max="7679" width="11.00390625" style="9" customWidth="1"/>
    <col min="7680" max="7680" width="11.57421875" style="9" customWidth="1"/>
    <col min="7681" max="7681" width="6.8515625" style="9" customWidth="1"/>
    <col min="7682" max="7682" width="8.8515625" style="9" customWidth="1"/>
    <col min="7683" max="7683" width="9.140625" style="9" hidden="1" customWidth="1"/>
    <col min="7684" max="7684" width="6.421875" style="9" customWidth="1"/>
    <col min="7685" max="7685" width="11.57421875" style="9" customWidth="1"/>
    <col min="7686" max="7687" width="9.140625" style="9" customWidth="1"/>
    <col min="7688" max="7688" width="52.140625" style="9" customWidth="1"/>
    <col min="7689" max="7915" width="9.140625" style="9" customWidth="1"/>
    <col min="7916" max="7925" width="9.140625" style="9" hidden="1" customWidth="1"/>
    <col min="7926" max="7926" width="1.7109375" style="9" customWidth="1"/>
    <col min="7927" max="7927" width="2.7109375" style="9" customWidth="1"/>
    <col min="7928" max="7928" width="8.57421875" style="9" customWidth="1"/>
    <col min="7929" max="7929" width="10.421875" style="9" customWidth="1"/>
    <col min="7930" max="7930" width="9.140625" style="9" hidden="1" customWidth="1"/>
    <col min="7931" max="7931" width="8.28125" style="9" customWidth="1"/>
    <col min="7932" max="7933" width="9.140625" style="9" hidden="1" customWidth="1"/>
    <col min="7934" max="7934" width="4.421875" style="9" customWidth="1"/>
    <col min="7935" max="7935" width="11.00390625" style="9" customWidth="1"/>
    <col min="7936" max="7936" width="11.57421875" style="9" customWidth="1"/>
    <col min="7937" max="7937" width="6.8515625" style="9" customWidth="1"/>
    <col min="7938" max="7938" width="8.8515625" style="9" customWidth="1"/>
    <col min="7939" max="7939" width="9.140625" style="9" hidden="1" customWidth="1"/>
    <col min="7940" max="7940" width="6.421875" style="9" customWidth="1"/>
    <col min="7941" max="7941" width="11.57421875" style="9" customWidth="1"/>
    <col min="7942" max="7943" width="9.140625" style="9" customWidth="1"/>
    <col min="7944" max="7944" width="52.140625" style="9" customWidth="1"/>
    <col min="7945" max="8171" width="9.140625" style="9" customWidth="1"/>
    <col min="8172" max="8181" width="9.140625" style="9" hidden="1" customWidth="1"/>
    <col min="8182" max="8182" width="1.7109375" style="9" customWidth="1"/>
    <col min="8183" max="8183" width="2.7109375" style="9" customWidth="1"/>
    <col min="8184" max="8184" width="8.57421875" style="9" customWidth="1"/>
    <col min="8185" max="8185" width="10.421875" style="9" customWidth="1"/>
    <col min="8186" max="8186" width="9.140625" style="9" hidden="1" customWidth="1"/>
    <col min="8187" max="8187" width="8.28125" style="9" customWidth="1"/>
    <col min="8188" max="8189" width="9.140625" style="9" hidden="1" customWidth="1"/>
    <col min="8190" max="8190" width="4.421875" style="9" customWidth="1"/>
    <col min="8191" max="8191" width="11.00390625" style="9" customWidth="1"/>
    <col min="8192" max="8192" width="11.57421875" style="9" customWidth="1"/>
    <col min="8193" max="8193" width="6.8515625" style="9" customWidth="1"/>
    <col min="8194" max="8194" width="8.8515625" style="9" customWidth="1"/>
    <col min="8195" max="8195" width="9.140625" style="9" hidden="1" customWidth="1"/>
    <col min="8196" max="8196" width="6.421875" style="9" customWidth="1"/>
    <col min="8197" max="8197" width="11.57421875" style="9" customWidth="1"/>
    <col min="8198" max="8199" width="9.140625" style="9" customWidth="1"/>
    <col min="8200" max="8200" width="52.140625" style="9" customWidth="1"/>
    <col min="8201" max="8427" width="9.140625" style="9" customWidth="1"/>
    <col min="8428" max="8437" width="9.140625" style="9" hidden="1" customWidth="1"/>
    <col min="8438" max="8438" width="1.7109375" style="9" customWidth="1"/>
    <col min="8439" max="8439" width="2.7109375" style="9" customWidth="1"/>
    <col min="8440" max="8440" width="8.57421875" style="9" customWidth="1"/>
    <col min="8441" max="8441" width="10.421875" style="9" customWidth="1"/>
    <col min="8442" max="8442" width="9.140625" style="9" hidden="1" customWidth="1"/>
    <col min="8443" max="8443" width="8.28125" style="9" customWidth="1"/>
    <col min="8444" max="8445" width="9.140625" style="9" hidden="1" customWidth="1"/>
    <col min="8446" max="8446" width="4.421875" style="9" customWidth="1"/>
    <col min="8447" max="8447" width="11.00390625" style="9" customWidth="1"/>
    <col min="8448" max="8448" width="11.57421875" style="9" customWidth="1"/>
    <col min="8449" max="8449" width="6.8515625" style="9" customWidth="1"/>
    <col min="8450" max="8450" width="8.8515625" style="9" customWidth="1"/>
    <col min="8451" max="8451" width="9.140625" style="9" hidden="1" customWidth="1"/>
    <col min="8452" max="8452" width="6.421875" style="9" customWidth="1"/>
    <col min="8453" max="8453" width="11.57421875" style="9" customWidth="1"/>
    <col min="8454" max="8455" width="9.140625" style="9" customWidth="1"/>
    <col min="8456" max="8456" width="52.140625" style="9" customWidth="1"/>
    <col min="8457" max="8683" width="9.140625" style="9" customWidth="1"/>
    <col min="8684" max="8693" width="9.140625" style="9" hidden="1" customWidth="1"/>
    <col min="8694" max="8694" width="1.7109375" style="9" customWidth="1"/>
    <col min="8695" max="8695" width="2.7109375" style="9" customWidth="1"/>
    <col min="8696" max="8696" width="8.57421875" style="9" customWidth="1"/>
    <col min="8697" max="8697" width="10.421875" style="9" customWidth="1"/>
    <col min="8698" max="8698" width="9.140625" style="9" hidden="1" customWidth="1"/>
    <col min="8699" max="8699" width="8.28125" style="9" customWidth="1"/>
    <col min="8700" max="8701" width="9.140625" style="9" hidden="1" customWidth="1"/>
    <col min="8702" max="8702" width="4.421875" style="9" customWidth="1"/>
    <col min="8703" max="8703" width="11.00390625" style="9" customWidth="1"/>
    <col min="8704" max="8704" width="11.57421875" style="9" customWidth="1"/>
    <col min="8705" max="8705" width="6.8515625" style="9" customWidth="1"/>
    <col min="8706" max="8706" width="8.8515625" style="9" customWidth="1"/>
    <col min="8707" max="8707" width="9.140625" style="9" hidden="1" customWidth="1"/>
    <col min="8708" max="8708" width="6.421875" style="9" customWidth="1"/>
    <col min="8709" max="8709" width="11.57421875" style="9" customWidth="1"/>
    <col min="8710" max="8711" width="9.140625" style="9" customWidth="1"/>
    <col min="8712" max="8712" width="52.140625" style="9" customWidth="1"/>
    <col min="8713" max="8939" width="9.140625" style="9" customWidth="1"/>
    <col min="8940" max="8949" width="9.140625" style="9" hidden="1" customWidth="1"/>
    <col min="8950" max="8950" width="1.7109375" style="9" customWidth="1"/>
    <col min="8951" max="8951" width="2.7109375" style="9" customWidth="1"/>
    <col min="8952" max="8952" width="8.57421875" style="9" customWidth="1"/>
    <col min="8953" max="8953" width="10.421875" style="9" customWidth="1"/>
    <col min="8954" max="8954" width="9.140625" style="9" hidden="1" customWidth="1"/>
    <col min="8955" max="8955" width="8.28125" style="9" customWidth="1"/>
    <col min="8956" max="8957" width="9.140625" style="9" hidden="1" customWidth="1"/>
    <col min="8958" max="8958" width="4.421875" style="9" customWidth="1"/>
    <col min="8959" max="8959" width="11.00390625" style="9" customWidth="1"/>
    <col min="8960" max="8960" width="11.57421875" style="9" customWidth="1"/>
    <col min="8961" max="8961" width="6.8515625" style="9" customWidth="1"/>
    <col min="8962" max="8962" width="8.8515625" style="9" customWidth="1"/>
    <col min="8963" max="8963" width="9.140625" style="9" hidden="1" customWidth="1"/>
    <col min="8964" max="8964" width="6.421875" style="9" customWidth="1"/>
    <col min="8965" max="8965" width="11.57421875" style="9" customWidth="1"/>
    <col min="8966" max="8967" width="9.140625" style="9" customWidth="1"/>
    <col min="8968" max="8968" width="52.140625" style="9" customWidth="1"/>
    <col min="8969" max="9195" width="9.140625" style="9" customWidth="1"/>
    <col min="9196" max="9205" width="9.140625" style="9" hidden="1" customWidth="1"/>
    <col min="9206" max="9206" width="1.7109375" style="9" customWidth="1"/>
    <col min="9207" max="9207" width="2.7109375" style="9" customWidth="1"/>
    <col min="9208" max="9208" width="8.57421875" style="9" customWidth="1"/>
    <col min="9209" max="9209" width="10.421875" style="9" customWidth="1"/>
    <col min="9210" max="9210" width="9.140625" style="9" hidden="1" customWidth="1"/>
    <col min="9211" max="9211" width="8.28125" style="9" customWidth="1"/>
    <col min="9212" max="9213" width="9.140625" style="9" hidden="1" customWidth="1"/>
    <col min="9214" max="9214" width="4.421875" style="9" customWidth="1"/>
    <col min="9215" max="9215" width="11.00390625" style="9" customWidth="1"/>
    <col min="9216" max="9216" width="11.57421875" style="9" customWidth="1"/>
    <col min="9217" max="9217" width="6.8515625" style="9" customWidth="1"/>
    <col min="9218" max="9218" width="8.8515625" style="9" customWidth="1"/>
    <col min="9219" max="9219" width="9.140625" style="9" hidden="1" customWidth="1"/>
    <col min="9220" max="9220" width="6.421875" style="9" customWidth="1"/>
    <col min="9221" max="9221" width="11.57421875" style="9" customWidth="1"/>
    <col min="9222" max="9223" width="9.140625" style="9" customWidth="1"/>
    <col min="9224" max="9224" width="52.140625" style="9" customWidth="1"/>
    <col min="9225" max="9451" width="9.140625" style="9" customWidth="1"/>
    <col min="9452" max="9461" width="9.140625" style="9" hidden="1" customWidth="1"/>
    <col min="9462" max="9462" width="1.7109375" style="9" customWidth="1"/>
    <col min="9463" max="9463" width="2.7109375" style="9" customWidth="1"/>
    <col min="9464" max="9464" width="8.57421875" style="9" customWidth="1"/>
    <col min="9465" max="9465" width="10.421875" style="9" customWidth="1"/>
    <col min="9466" max="9466" width="9.140625" style="9" hidden="1" customWidth="1"/>
    <col min="9467" max="9467" width="8.28125" style="9" customWidth="1"/>
    <col min="9468" max="9469" width="9.140625" style="9" hidden="1" customWidth="1"/>
    <col min="9470" max="9470" width="4.421875" style="9" customWidth="1"/>
    <col min="9471" max="9471" width="11.00390625" style="9" customWidth="1"/>
    <col min="9472" max="9472" width="11.57421875" style="9" customWidth="1"/>
    <col min="9473" max="9473" width="6.8515625" style="9" customWidth="1"/>
    <col min="9474" max="9474" width="8.8515625" style="9" customWidth="1"/>
    <col min="9475" max="9475" width="9.140625" style="9" hidden="1" customWidth="1"/>
    <col min="9476" max="9476" width="6.421875" style="9" customWidth="1"/>
    <col min="9477" max="9477" width="11.57421875" style="9" customWidth="1"/>
    <col min="9478" max="9479" width="9.140625" style="9" customWidth="1"/>
    <col min="9480" max="9480" width="52.140625" style="9" customWidth="1"/>
    <col min="9481" max="9707" width="9.140625" style="9" customWidth="1"/>
    <col min="9708" max="9717" width="9.140625" style="9" hidden="1" customWidth="1"/>
    <col min="9718" max="9718" width="1.7109375" style="9" customWidth="1"/>
    <col min="9719" max="9719" width="2.7109375" style="9" customWidth="1"/>
    <col min="9720" max="9720" width="8.57421875" style="9" customWidth="1"/>
    <col min="9721" max="9721" width="10.421875" style="9" customWidth="1"/>
    <col min="9722" max="9722" width="9.140625" style="9" hidden="1" customWidth="1"/>
    <col min="9723" max="9723" width="8.28125" style="9" customWidth="1"/>
    <col min="9724" max="9725" width="9.140625" style="9" hidden="1" customWidth="1"/>
    <col min="9726" max="9726" width="4.421875" style="9" customWidth="1"/>
    <col min="9727" max="9727" width="11.00390625" style="9" customWidth="1"/>
    <col min="9728" max="9728" width="11.57421875" style="9" customWidth="1"/>
    <col min="9729" max="9729" width="6.8515625" style="9" customWidth="1"/>
    <col min="9730" max="9730" width="8.8515625" style="9" customWidth="1"/>
    <col min="9731" max="9731" width="9.140625" style="9" hidden="1" customWidth="1"/>
    <col min="9732" max="9732" width="6.421875" style="9" customWidth="1"/>
    <col min="9733" max="9733" width="11.57421875" style="9" customWidth="1"/>
    <col min="9734" max="9735" width="9.140625" style="9" customWidth="1"/>
    <col min="9736" max="9736" width="52.140625" style="9" customWidth="1"/>
    <col min="9737" max="9963" width="9.140625" style="9" customWidth="1"/>
    <col min="9964" max="9973" width="9.140625" style="9" hidden="1" customWidth="1"/>
    <col min="9974" max="9974" width="1.7109375" style="9" customWidth="1"/>
    <col min="9975" max="9975" width="2.7109375" style="9" customWidth="1"/>
    <col min="9976" max="9976" width="8.57421875" style="9" customWidth="1"/>
    <col min="9977" max="9977" width="10.421875" style="9" customWidth="1"/>
    <col min="9978" max="9978" width="9.140625" style="9" hidden="1" customWidth="1"/>
    <col min="9979" max="9979" width="8.28125" style="9" customWidth="1"/>
    <col min="9980" max="9981" width="9.140625" style="9" hidden="1" customWidth="1"/>
    <col min="9982" max="9982" width="4.421875" style="9" customWidth="1"/>
    <col min="9983" max="9983" width="11.00390625" style="9" customWidth="1"/>
    <col min="9984" max="9984" width="11.57421875" style="9" customWidth="1"/>
    <col min="9985" max="9985" width="6.8515625" style="9" customWidth="1"/>
    <col min="9986" max="9986" width="8.8515625" style="9" customWidth="1"/>
    <col min="9987" max="9987" width="9.140625" style="9" hidden="1" customWidth="1"/>
    <col min="9988" max="9988" width="6.421875" style="9" customWidth="1"/>
    <col min="9989" max="9989" width="11.57421875" style="9" customWidth="1"/>
    <col min="9990" max="9991" width="9.140625" style="9" customWidth="1"/>
    <col min="9992" max="9992" width="52.140625" style="9" customWidth="1"/>
    <col min="9993" max="10219" width="9.140625" style="9" customWidth="1"/>
    <col min="10220" max="10229" width="9.140625" style="9" hidden="1" customWidth="1"/>
    <col min="10230" max="10230" width="1.7109375" style="9" customWidth="1"/>
    <col min="10231" max="10231" width="2.7109375" style="9" customWidth="1"/>
    <col min="10232" max="10232" width="8.57421875" style="9" customWidth="1"/>
    <col min="10233" max="10233" width="10.421875" style="9" customWidth="1"/>
    <col min="10234" max="10234" width="9.140625" style="9" hidden="1" customWidth="1"/>
    <col min="10235" max="10235" width="8.28125" style="9" customWidth="1"/>
    <col min="10236" max="10237" width="9.140625" style="9" hidden="1" customWidth="1"/>
    <col min="10238" max="10238" width="4.421875" style="9" customWidth="1"/>
    <col min="10239" max="10239" width="11.00390625" style="9" customWidth="1"/>
    <col min="10240" max="10240" width="11.57421875" style="9" customWidth="1"/>
    <col min="10241" max="10241" width="6.8515625" style="9" customWidth="1"/>
    <col min="10242" max="10242" width="8.8515625" style="9" customWidth="1"/>
    <col min="10243" max="10243" width="9.140625" style="9" hidden="1" customWidth="1"/>
    <col min="10244" max="10244" width="6.421875" style="9" customWidth="1"/>
    <col min="10245" max="10245" width="11.57421875" style="9" customWidth="1"/>
    <col min="10246" max="10247" width="9.140625" style="9" customWidth="1"/>
    <col min="10248" max="10248" width="52.140625" style="9" customWidth="1"/>
    <col min="10249" max="10475" width="9.140625" style="9" customWidth="1"/>
    <col min="10476" max="10485" width="9.140625" style="9" hidden="1" customWidth="1"/>
    <col min="10486" max="10486" width="1.7109375" style="9" customWidth="1"/>
    <col min="10487" max="10487" width="2.7109375" style="9" customWidth="1"/>
    <col min="10488" max="10488" width="8.57421875" style="9" customWidth="1"/>
    <col min="10489" max="10489" width="10.421875" style="9" customWidth="1"/>
    <col min="10490" max="10490" width="9.140625" style="9" hidden="1" customWidth="1"/>
    <col min="10491" max="10491" width="8.28125" style="9" customWidth="1"/>
    <col min="10492" max="10493" width="9.140625" style="9" hidden="1" customWidth="1"/>
    <col min="10494" max="10494" width="4.421875" style="9" customWidth="1"/>
    <col min="10495" max="10495" width="11.00390625" style="9" customWidth="1"/>
    <col min="10496" max="10496" width="11.57421875" style="9" customWidth="1"/>
    <col min="10497" max="10497" width="6.8515625" style="9" customWidth="1"/>
    <col min="10498" max="10498" width="8.8515625" style="9" customWidth="1"/>
    <col min="10499" max="10499" width="9.140625" style="9" hidden="1" customWidth="1"/>
    <col min="10500" max="10500" width="6.421875" style="9" customWidth="1"/>
    <col min="10501" max="10501" width="11.57421875" style="9" customWidth="1"/>
    <col min="10502" max="10503" width="9.140625" style="9" customWidth="1"/>
    <col min="10504" max="10504" width="52.140625" style="9" customWidth="1"/>
    <col min="10505" max="10731" width="9.140625" style="9" customWidth="1"/>
    <col min="10732" max="10741" width="9.140625" style="9" hidden="1" customWidth="1"/>
    <col min="10742" max="10742" width="1.7109375" style="9" customWidth="1"/>
    <col min="10743" max="10743" width="2.7109375" style="9" customWidth="1"/>
    <col min="10744" max="10744" width="8.57421875" style="9" customWidth="1"/>
    <col min="10745" max="10745" width="10.421875" style="9" customWidth="1"/>
    <col min="10746" max="10746" width="9.140625" style="9" hidden="1" customWidth="1"/>
    <col min="10747" max="10747" width="8.28125" style="9" customWidth="1"/>
    <col min="10748" max="10749" width="9.140625" style="9" hidden="1" customWidth="1"/>
    <col min="10750" max="10750" width="4.421875" style="9" customWidth="1"/>
    <col min="10751" max="10751" width="11.00390625" style="9" customWidth="1"/>
    <col min="10752" max="10752" width="11.57421875" style="9" customWidth="1"/>
    <col min="10753" max="10753" width="6.8515625" style="9" customWidth="1"/>
    <col min="10754" max="10754" width="8.8515625" style="9" customWidth="1"/>
    <col min="10755" max="10755" width="9.140625" style="9" hidden="1" customWidth="1"/>
    <col min="10756" max="10756" width="6.421875" style="9" customWidth="1"/>
    <col min="10757" max="10757" width="11.57421875" style="9" customWidth="1"/>
    <col min="10758" max="10759" width="9.140625" style="9" customWidth="1"/>
    <col min="10760" max="10760" width="52.140625" style="9" customWidth="1"/>
    <col min="10761" max="10987" width="9.140625" style="9" customWidth="1"/>
    <col min="10988" max="10997" width="9.140625" style="9" hidden="1" customWidth="1"/>
    <col min="10998" max="10998" width="1.7109375" style="9" customWidth="1"/>
    <col min="10999" max="10999" width="2.7109375" style="9" customWidth="1"/>
    <col min="11000" max="11000" width="8.57421875" style="9" customWidth="1"/>
    <col min="11001" max="11001" width="10.421875" style="9" customWidth="1"/>
    <col min="11002" max="11002" width="9.140625" style="9" hidden="1" customWidth="1"/>
    <col min="11003" max="11003" width="8.28125" style="9" customWidth="1"/>
    <col min="11004" max="11005" width="9.140625" style="9" hidden="1" customWidth="1"/>
    <col min="11006" max="11006" width="4.421875" style="9" customWidth="1"/>
    <col min="11007" max="11007" width="11.00390625" style="9" customWidth="1"/>
    <col min="11008" max="11008" width="11.57421875" style="9" customWidth="1"/>
    <col min="11009" max="11009" width="6.8515625" style="9" customWidth="1"/>
    <col min="11010" max="11010" width="8.8515625" style="9" customWidth="1"/>
    <col min="11011" max="11011" width="9.140625" style="9" hidden="1" customWidth="1"/>
    <col min="11012" max="11012" width="6.421875" style="9" customWidth="1"/>
    <col min="11013" max="11013" width="11.57421875" style="9" customWidth="1"/>
    <col min="11014" max="11015" width="9.140625" style="9" customWidth="1"/>
    <col min="11016" max="11016" width="52.140625" style="9" customWidth="1"/>
    <col min="11017" max="11243" width="9.140625" style="9" customWidth="1"/>
    <col min="11244" max="11253" width="9.140625" style="9" hidden="1" customWidth="1"/>
    <col min="11254" max="11254" width="1.7109375" style="9" customWidth="1"/>
    <col min="11255" max="11255" width="2.7109375" style="9" customWidth="1"/>
    <col min="11256" max="11256" width="8.57421875" style="9" customWidth="1"/>
    <col min="11257" max="11257" width="10.421875" style="9" customWidth="1"/>
    <col min="11258" max="11258" width="9.140625" style="9" hidden="1" customWidth="1"/>
    <col min="11259" max="11259" width="8.28125" style="9" customWidth="1"/>
    <col min="11260" max="11261" width="9.140625" style="9" hidden="1" customWidth="1"/>
    <col min="11262" max="11262" width="4.421875" style="9" customWidth="1"/>
    <col min="11263" max="11263" width="11.00390625" style="9" customWidth="1"/>
    <col min="11264" max="11264" width="11.57421875" style="9" customWidth="1"/>
    <col min="11265" max="11265" width="6.8515625" style="9" customWidth="1"/>
    <col min="11266" max="11266" width="8.8515625" style="9" customWidth="1"/>
    <col min="11267" max="11267" width="9.140625" style="9" hidden="1" customWidth="1"/>
    <col min="11268" max="11268" width="6.421875" style="9" customWidth="1"/>
    <col min="11269" max="11269" width="11.57421875" style="9" customWidth="1"/>
    <col min="11270" max="11271" width="9.140625" style="9" customWidth="1"/>
    <col min="11272" max="11272" width="52.140625" style="9" customWidth="1"/>
    <col min="11273" max="11499" width="9.140625" style="9" customWidth="1"/>
    <col min="11500" max="11509" width="9.140625" style="9" hidden="1" customWidth="1"/>
    <col min="11510" max="11510" width="1.7109375" style="9" customWidth="1"/>
    <col min="11511" max="11511" width="2.7109375" style="9" customWidth="1"/>
    <col min="11512" max="11512" width="8.57421875" style="9" customWidth="1"/>
    <col min="11513" max="11513" width="10.421875" style="9" customWidth="1"/>
    <col min="11514" max="11514" width="9.140625" style="9" hidden="1" customWidth="1"/>
    <col min="11515" max="11515" width="8.28125" style="9" customWidth="1"/>
    <col min="11516" max="11517" width="9.140625" style="9" hidden="1" customWidth="1"/>
    <col min="11518" max="11518" width="4.421875" style="9" customWidth="1"/>
    <col min="11519" max="11519" width="11.00390625" style="9" customWidth="1"/>
    <col min="11520" max="11520" width="11.57421875" style="9" customWidth="1"/>
    <col min="11521" max="11521" width="6.8515625" style="9" customWidth="1"/>
    <col min="11522" max="11522" width="8.8515625" style="9" customWidth="1"/>
    <col min="11523" max="11523" width="9.140625" style="9" hidden="1" customWidth="1"/>
    <col min="11524" max="11524" width="6.421875" style="9" customWidth="1"/>
    <col min="11525" max="11525" width="11.57421875" style="9" customWidth="1"/>
    <col min="11526" max="11527" width="9.140625" style="9" customWidth="1"/>
    <col min="11528" max="11528" width="52.140625" style="9" customWidth="1"/>
    <col min="11529" max="11755" width="9.140625" style="9" customWidth="1"/>
    <col min="11756" max="11765" width="9.140625" style="9" hidden="1" customWidth="1"/>
    <col min="11766" max="11766" width="1.7109375" style="9" customWidth="1"/>
    <col min="11767" max="11767" width="2.7109375" style="9" customWidth="1"/>
    <col min="11768" max="11768" width="8.57421875" style="9" customWidth="1"/>
    <col min="11769" max="11769" width="10.421875" style="9" customWidth="1"/>
    <col min="11770" max="11770" width="9.140625" style="9" hidden="1" customWidth="1"/>
    <col min="11771" max="11771" width="8.28125" style="9" customWidth="1"/>
    <col min="11772" max="11773" width="9.140625" style="9" hidden="1" customWidth="1"/>
    <col min="11774" max="11774" width="4.421875" style="9" customWidth="1"/>
    <col min="11775" max="11775" width="11.00390625" style="9" customWidth="1"/>
    <col min="11776" max="11776" width="11.57421875" style="9" customWidth="1"/>
    <col min="11777" max="11777" width="6.8515625" style="9" customWidth="1"/>
    <col min="11778" max="11778" width="8.8515625" style="9" customWidth="1"/>
    <col min="11779" max="11779" width="9.140625" style="9" hidden="1" customWidth="1"/>
    <col min="11780" max="11780" width="6.421875" style="9" customWidth="1"/>
    <col min="11781" max="11781" width="11.57421875" style="9" customWidth="1"/>
    <col min="11782" max="11783" width="9.140625" style="9" customWidth="1"/>
    <col min="11784" max="11784" width="52.140625" style="9" customWidth="1"/>
    <col min="11785" max="12011" width="9.140625" style="9" customWidth="1"/>
    <col min="12012" max="12021" width="9.140625" style="9" hidden="1" customWidth="1"/>
    <col min="12022" max="12022" width="1.7109375" style="9" customWidth="1"/>
    <col min="12023" max="12023" width="2.7109375" style="9" customWidth="1"/>
    <col min="12024" max="12024" width="8.57421875" style="9" customWidth="1"/>
    <col min="12025" max="12025" width="10.421875" style="9" customWidth="1"/>
    <col min="12026" max="12026" width="9.140625" style="9" hidden="1" customWidth="1"/>
    <col min="12027" max="12027" width="8.28125" style="9" customWidth="1"/>
    <col min="12028" max="12029" width="9.140625" style="9" hidden="1" customWidth="1"/>
    <col min="12030" max="12030" width="4.421875" style="9" customWidth="1"/>
    <col min="12031" max="12031" width="11.00390625" style="9" customWidth="1"/>
    <col min="12032" max="12032" width="11.57421875" style="9" customWidth="1"/>
    <col min="12033" max="12033" width="6.8515625" style="9" customWidth="1"/>
    <col min="12034" max="12034" width="8.8515625" style="9" customWidth="1"/>
    <col min="12035" max="12035" width="9.140625" style="9" hidden="1" customWidth="1"/>
    <col min="12036" max="12036" width="6.421875" style="9" customWidth="1"/>
    <col min="12037" max="12037" width="11.57421875" style="9" customWidth="1"/>
    <col min="12038" max="12039" width="9.140625" style="9" customWidth="1"/>
    <col min="12040" max="12040" width="52.140625" style="9" customWidth="1"/>
    <col min="12041" max="12267" width="9.140625" style="9" customWidth="1"/>
    <col min="12268" max="12277" width="9.140625" style="9" hidden="1" customWidth="1"/>
    <col min="12278" max="12278" width="1.7109375" style="9" customWidth="1"/>
    <col min="12279" max="12279" width="2.7109375" style="9" customWidth="1"/>
    <col min="12280" max="12280" width="8.57421875" style="9" customWidth="1"/>
    <col min="12281" max="12281" width="10.421875" style="9" customWidth="1"/>
    <col min="12282" max="12282" width="9.140625" style="9" hidden="1" customWidth="1"/>
    <col min="12283" max="12283" width="8.28125" style="9" customWidth="1"/>
    <col min="12284" max="12285" width="9.140625" style="9" hidden="1" customWidth="1"/>
    <col min="12286" max="12286" width="4.421875" style="9" customWidth="1"/>
    <col min="12287" max="12287" width="11.00390625" style="9" customWidth="1"/>
    <col min="12288" max="12288" width="11.57421875" style="9" customWidth="1"/>
    <col min="12289" max="12289" width="6.8515625" style="9" customWidth="1"/>
    <col min="12290" max="12290" width="8.8515625" style="9" customWidth="1"/>
    <col min="12291" max="12291" width="9.140625" style="9" hidden="1" customWidth="1"/>
    <col min="12292" max="12292" width="6.421875" style="9" customWidth="1"/>
    <col min="12293" max="12293" width="11.57421875" style="9" customWidth="1"/>
    <col min="12294" max="12295" width="9.140625" style="9" customWidth="1"/>
    <col min="12296" max="12296" width="52.140625" style="9" customWidth="1"/>
    <col min="12297" max="12523" width="9.140625" style="9" customWidth="1"/>
    <col min="12524" max="12533" width="9.140625" style="9" hidden="1" customWidth="1"/>
    <col min="12534" max="12534" width="1.7109375" style="9" customWidth="1"/>
    <col min="12535" max="12535" width="2.7109375" style="9" customWidth="1"/>
    <col min="12536" max="12536" width="8.57421875" style="9" customWidth="1"/>
    <col min="12537" max="12537" width="10.421875" style="9" customWidth="1"/>
    <col min="12538" max="12538" width="9.140625" style="9" hidden="1" customWidth="1"/>
    <col min="12539" max="12539" width="8.28125" style="9" customWidth="1"/>
    <col min="12540" max="12541" width="9.140625" style="9" hidden="1" customWidth="1"/>
    <col min="12542" max="12542" width="4.421875" style="9" customWidth="1"/>
    <col min="12543" max="12543" width="11.00390625" style="9" customWidth="1"/>
    <col min="12544" max="12544" width="11.57421875" style="9" customWidth="1"/>
    <col min="12545" max="12545" width="6.8515625" style="9" customWidth="1"/>
    <col min="12546" max="12546" width="8.8515625" style="9" customWidth="1"/>
    <col min="12547" max="12547" width="9.140625" style="9" hidden="1" customWidth="1"/>
    <col min="12548" max="12548" width="6.421875" style="9" customWidth="1"/>
    <col min="12549" max="12549" width="11.57421875" style="9" customWidth="1"/>
    <col min="12550" max="12551" width="9.140625" style="9" customWidth="1"/>
    <col min="12552" max="12552" width="52.140625" style="9" customWidth="1"/>
    <col min="12553" max="12779" width="9.140625" style="9" customWidth="1"/>
    <col min="12780" max="12789" width="9.140625" style="9" hidden="1" customWidth="1"/>
    <col min="12790" max="12790" width="1.7109375" style="9" customWidth="1"/>
    <col min="12791" max="12791" width="2.7109375" style="9" customWidth="1"/>
    <col min="12792" max="12792" width="8.57421875" style="9" customWidth="1"/>
    <col min="12793" max="12793" width="10.421875" style="9" customWidth="1"/>
    <col min="12794" max="12794" width="9.140625" style="9" hidden="1" customWidth="1"/>
    <col min="12795" max="12795" width="8.28125" style="9" customWidth="1"/>
    <col min="12796" max="12797" width="9.140625" style="9" hidden="1" customWidth="1"/>
    <col min="12798" max="12798" width="4.421875" style="9" customWidth="1"/>
    <col min="12799" max="12799" width="11.00390625" style="9" customWidth="1"/>
    <col min="12800" max="12800" width="11.57421875" style="9" customWidth="1"/>
    <col min="12801" max="12801" width="6.8515625" style="9" customWidth="1"/>
    <col min="12802" max="12802" width="8.8515625" style="9" customWidth="1"/>
    <col min="12803" max="12803" width="9.140625" style="9" hidden="1" customWidth="1"/>
    <col min="12804" max="12804" width="6.421875" style="9" customWidth="1"/>
    <col min="12805" max="12805" width="11.57421875" style="9" customWidth="1"/>
    <col min="12806" max="12807" width="9.140625" style="9" customWidth="1"/>
    <col min="12808" max="12808" width="52.140625" style="9" customWidth="1"/>
    <col min="12809" max="13035" width="9.140625" style="9" customWidth="1"/>
    <col min="13036" max="13045" width="9.140625" style="9" hidden="1" customWidth="1"/>
    <col min="13046" max="13046" width="1.7109375" style="9" customWidth="1"/>
    <col min="13047" max="13047" width="2.7109375" style="9" customWidth="1"/>
    <col min="13048" max="13048" width="8.57421875" style="9" customWidth="1"/>
    <col min="13049" max="13049" width="10.421875" style="9" customWidth="1"/>
    <col min="13050" max="13050" width="9.140625" style="9" hidden="1" customWidth="1"/>
    <col min="13051" max="13051" width="8.28125" style="9" customWidth="1"/>
    <col min="13052" max="13053" width="9.140625" style="9" hidden="1" customWidth="1"/>
    <col min="13054" max="13054" width="4.421875" style="9" customWidth="1"/>
    <col min="13055" max="13055" width="11.00390625" style="9" customWidth="1"/>
    <col min="13056" max="13056" width="11.57421875" style="9" customWidth="1"/>
    <col min="13057" max="13057" width="6.8515625" style="9" customWidth="1"/>
    <col min="13058" max="13058" width="8.8515625" style="9" customWidth="1"/>
    <col min="13059" max="13059" width="9.140625" style="9" hidden="1" customWidth="1"/>
    <col min="13060" max="13060" width="6.421875" style="9" customWidth="1"/>
    <col min="13061" max="13061" width="11.57421875" style="9" customWidth="1"/>
    <col min="13062" max="13063" width="9.140625" style="9" customWidth="1"/>
    <col min="13064" max="13064" width="52.140625" style="9" customWidth="1"/>
    <col min="13065" max="13291" width="9.140625" style="9" customWidth="1"/>
    <col min="13292" max="13301" width="9.140625" style="9" hidden="1" customWidth="1"/>
    <col min="13302" max="13302" width="1.7109375" style="9" customWidth="1"/>
    <col min="13303" max="13303" width="2.7109375" style="9" customWidth="1"/>
    <col min="13304" max="13304" width="8.57421875" style="9" customWidth="1"/>
    <col min="13305" max="13305" width="10.421875" style="9" customWidth="1"/>
    <col min="13306" max="13306" width="9.140625" style="9" hidden="1" customWidth="1"/>
    <col min="13307" max="13307" width="8.28125" style="9" customWidth="1"/>
    <col min="13308" max="13309" width="9.140625" style="9" hidden="1" customWidth="1"/>
    <col min="13310" max="13310" width="4.421875" style="9" customWidth="1"/>
    <col min="13311" max="13311" width="11.00390625" style="9" customWidth="1"/>
    <col min="13312" max="13312" width="11.57421875" style="9" customWidth="1"/>
    <col min="13313" max="13313" width="6.8515625" style="9" customWidth="1"/>
    <col min="13314" max="13314" width="8.8515625" style="9" customWidth="1"/>
    <col min="13315" max="13315" width="9.140625" style="9" hidden="1" customWidth="1"/>
    <col min="13316" max="13316" width="6.421875" style="9" customWidth="1"/>
    <col min="13317" max="13317" width="11.57421875" style="9" customWidth="1"/>
    <col min="13318" max="13319" width="9.140625" style="9" customWidth="1"/>
    <col min="13320" max="13320" width="52.140625" style="9" customWidth="1"/>
    <col min="13321" max="13547" width="9.140625" style="9" customWidth="1"/>
    <col min="13548" max="13557" width="9.140625" style="9" hidden="1" customWidth="1"/>
    <col min="13558" max="13558" width="1.7109375" style="9" customWidth="1"/>
    <col min="13559" max="13559" width="2.7109375" style="9" customWidth="1"/>
    <col min="13560" max="13560" width="8.57421875" style="9" customWidth="1"/>
    <col min="13561" max="13561" width="10.421875" style="9" customWidth="1"/>
    <col min="13562" max="13562" width="9.140625" style="9" hidden="1" customWidth="1"/>
    <col min="13563" max="13563" width="8.28125" style="9" customWidth="1"/>
    <col min="13564" max="13565" width="9.140625" style="9" hidden="1" customWidth="1"/>
    <col min="13566" max="13566" width="4.421875" style="9" customWidth="1"/>
    <col min="13567" max="13567" width="11.00390625" style="9" customWidth="1"/>
    <col min="13568" max="13568" width="11.57421875" style="9" customWidth="1"/>
    <col min="13569" max="13569" width="6.8515625" style="9" customWidth="1"/>
    <col min="13570" max="13570" width="8.8515625" style="9" customWidth="1"/>
    <col min="13571" max="13571" width="9.140625" style="9" hidden="1" customWidth="1"/>
    <col min="13572" max="13572" width="6.421875" style="9" customWidth="1"/>
    <col min="13573" max="13573" width="11.57421875" style="9" customWidth="1"/>
    <col min="13574" max="13575" width="9.140625" style="9" customWidth="1"/>
    <col min="13576" max="13576" width="52.140625" style="9" customWidth="1"/>
    <col min="13577" max="13803" width="9.140625" style="9" customWidth="1"/>
    <col min="13804" max="13813" width="9.140625" style="9" hidden="1" customWidth="1"/>
    <col min="13814" max="13814" width="1.7109375" style="9" customWidth="1"/>
    <col min="13815" max="13815" width="2.7109375" style="9" customWidth="1"/>
    <col min="13816" max="13816" width="8.57421875" style="9" customWidth="1"/>
    <col min="13817" max="13817" width="10.421875" style="9" customWidth="1"/>
    <col min="13818" max="13818" width="9.140625" style="9" hidden="1" customWidth="1"/>
    <col min="13819" max="13819" width="8.28125" style="9" customWidth="1"/>
    <col min="13820" max="13821" width="9.140625" style="9" hidden="1" customWidth="1"/>
    <col min="13822" max="13822" width="4.421875" style="9" customWidth="1"/>
    <col min="13823" max="13823" width="11.00390625" style="9" customWidth="1"/>
    <col min="13824" max="13824" width="11.57421875" style="9" customWidth="1"/>
    <col min="13825" max="13825" width="6.8515625" style="9" customWidth="1"/>
    <col min="13826" max="13826" width="8.8515625" style="9" customWidth="1"/>
    <col min="13827" max="13827" width="9.140625" style="9" hidden="1" customWidth="1"/>
    <col min="13828" max="13828" width="6.421875" style="9" customWidth="1"/>
    <col min="13829" max="13829" width="11.57421875" style="9" customWidth="1"/>
    <col min="13830" max="13831" width="9.140625" style="9" customWidth="1"/>
    <col min="13832" max="13832" width="52.140625" style="9" customWidth="1"/>
    <col min="13833" max="14059" width="9.140625" style="9" customWidth="1"/>
    <col min="14060" max="14069" width="9.140625" style="9" hidden="1" customWidth="1"/>
    <col min="14070" max="14070" width="1.7109375" style="9" customWidth="1"/>
    <col min="14071" max="14071" width="2.7109375" style="9" customWidth="1"/>
    <col min="14072" max="14072" width="8.57421875" style="9" customWidth="1"/>
    <col min="14073" max="14073" width="10.421875" style="9" customWidth="1"/>
    <col min="14074" max="14074" width="9.140625" style="9" hidden="1" customWidth="1"/>
    <col min="14075" max="14075" width="8.28125" style="9" customWidth="1"/>
    <col min="14076" max="14077" width="9.140625" style="9" hidden="1" customWidth="1"/>
    <col min="14078" max="14078" width="4.421875" style="9" customWidth="1"/>
    <col min="14079" max="14079" width="11.00390625" style="9" customWidth="1"/>
    <col min="14080" max="14080" width="11.57421875" style="9" customWidth="1"/>
    <col min="14081" max="14081" width="6.8515625" style="9" customWidth="1"/>
    <col min="14082" max="14082" width="8.8515625" style="9" customWidth="1"/>
    <col min="14083" max="14083" width="9.140625" style="9" hidden="1" customWidth="1"/>
    <col min="14084" max="14084" width="6.421875" style="9" customWidth="1"/>
    <col min="14085" max="14085" width="11.57421875" style="9" customWidth="1"/>
    <col min="14086" max="14087" width="9.140625" style="9" customWidth="1"/>
    <col min="14088" max="14088" width="52.140625" style="9" customWidth="1"/>
    <col min="14089" max="14315" width="9.140625" style="9" customWidth="1"/>
    <col min="14316" max="14325" width="9.140625" style="9" hidden="1" customWidth="1"/>
    <col min="14326" max="14326" width="1.7109375" style="9" customWidth="1"/>
    <col min="14327" max="14327" width="2.7109375" style="9" customWidth="1"/>
    <col min="14328" max="14328" width="8.57421875" style="9" customWidth="1"/>
    <col min="14329" max="14329" width="10.421875" style="9" customWidth="1"/>
    <col min="14330" max="14330" width="9.140625" style="9" hidden="1" customWidth="1"/>
    <col min="14331" max="14331" width="8.28125" style="9" customWidth="1"/>
    <col min="14332" max="14333" width="9.140625" style="9" hidden="1" customWidth="1"/>
    <col min="14334" max="14334" width="4.421875" style="9" customWidth="1"/>
    <col min="14335" max="14335" width="11.00390625" style="9" customWidth="1"/>
    <col min="14336" max="14336" width="11.57421875" style="9" customWidth="1"/>
    <col min="14337" max="14337" width="6.8515625" style="9" customWidth="1"/>
    <col min="14338" max="14338" width="8.8515625" style="9" customWidth="1"/>
    <col min="14339" max="14339" width="9.140625" style="9" hidden="1" customWidth="1"/>
    <col min="14340" max="14340" width="6.421875" style="9" customWidth="1"/>
    <col min="14341" max="14341" width="11.57421875" style="9" customWidth="1"/>
    <col min="14342" max="14343" width="9.140625" style="9" customWidth="1"/>
    <col min="14344" max="14344" width="52.140625" style="9" customWidth="1"/>
    <col min="14345" max="14571" width="9.140625" style="9" customWidth="1"/>
    <col min="14572" max="14581" width="9.140625" style="9" hidden="1" customWidth="1"/>
    <col min="14582" max="14582" width="1.7109375" style="9" customWidth="1"/>
    <col min="14583" max="14583" width="2.7109375" style="9" customWidth="1"/>
    <col min="14584" max="14584" width="8.57421875" style="9" customWidth="1"/>
    <col min="14585" max="14585" width="10.421875" style="9" customWidth="1"/>
    <col min="14586" max="14586" width="9.140625" style="9" hidden="1" customWidth="1"/>
    <col min="14587" max="14587" width="8.28125" style="9" customWidth="1"/>
    <col min="14588" max="14589" width="9.140625" style="9" hidden="1" customWidth="1"/>
    <col min="14590" max="14590" width="4.421875" style="9" customWidth="1"/>
    <col min="14591" max="14591" width="11.00390625" style="9" customWidth="1"/>
    <col min="14592" max="14592" width="11.57421875" style="9" customWidth="1"/>
    <col min="14593" max="14593" width="6.8515625" style="9" customWidth="1"/>
    <col min="14594" max="14594" width="8.8515625" style="9" customWidth="1"/>
    <col min="14595" max="14595" width="9.140625" style="9" hidden="1" customWidth="1"/>
    <col min="14596" max="14596" width="6.421875" style="9" customWidth="1"/>
    <col min="14597" max="14597" width="11.57421875" style="9" customWidth="1"/>
    <col min="14598" max="14599" width="9.140625" style="9" customWidth="1"/>
    <col min="14600" max="14600" width="52.140625" style="9" customWidth="1"/>
    <col min="14601" max="14827" width="9.140625" style="9" customWidth="1"/>
    <col min="14828" max="14837" width="9.140625" style="9" hidden="1" customWidth="1"/>
    <col min="14838" max="14838" width="1.7109375" style="9" customWidth="1"/>
    <col min="14839" max="14839" width="2.7109375" style="9" customWidth="1"/>
    <col min="14840" max="14840" width="8.57421875" style="9" customWidth="1"/>
    <col min="14841" max="14841" width="10.421875" style="9" customWidth="1"/>
    <col min="14842" max="14842" width="9.140625" style="9" hidden="1" customWidth="1"/>
    <col min="14843" max="14843" width="8.28125" style="9" customWidth="1"/>
    <col min="14844" max="14845" width="9.140625" style="9" hidden="1" customWidth="1"/>
    <col min="14846" max="14846" width="4.421875" style="9" customWidth="1"/>
    <col min="14847" max="14847" width="11.00390625" style="9" customWidth="1"/>
    <col min="14848" max="14848" width="11.57421875" style="9" customWidth="1"/>
    <col min="14849" max="14849" width="6.8515625" style="9" customWidth="1"/>
    <col min="14850" max="14850" width="8.8515625" style="9" customWidth="1"/>
    <col min="14851" max="14851" width="9.140625" style="9" hidden="1" customWidth="1"/>
    <col min="14852" max="14852" width="6.421875" style="9" customWidth="1"/>
    <col min="14853" max="14853" width="11.57421875" style="9" customWidth="1"/>
    <col min="14854" max="14855" width="9.140625" style="9" customWidth="1"/>
    <col min="14856" max="14856" width="52.140625" style="9" customWidth="1"/>
    <col min="14857" max="15083" width="9.140625" style="9" customWidth="1"/>
    <col min="15084" max="15093" width="9.140625" style="9" hidden="1" customWidth="1"/>
    <col min="15094" max="15094" width="1.7109375" style="9" customWidth="1"/>
    <col min="15095" max="15095" width="2.7109375" style="9" customWidth="1"/>
    <col min="15096" max="15096" width="8.57421875" style="9" customWidth="1"/>
    <col min="15097" max="15097" width="10.421875" style="9" customWidth="1"/>
    <col min="15098" max="15098" width="9.140625" style="9" hidden="1" customWidth="1"/>
    <col min="15099" max="15099" width="8.28125" style="9" customWidth="1"/>
    <col min="15100" max="15101" width="9.140625" style="9" hidden="1" customWidth="1"/>
    <col min="15102" max="15102" width="4.421875" style="9" customWidth="1"/>
    <col min="15103" max="15103" width="11.00390625" style="9" customWidth="1"/>
    <col min="15104" max="15104" width="11.57421875" style="9" customWidth="1"/>
    <col min="15105" max="15105" width="6.8515625" style="9" customWidth="1"/>
    <col min="15106" max="15106" width="8.8515625" style="9" customWidth="1"/>
    <col min="15107" max="15107" width="9.140625" style="9" hidden="1" customWidth="1"/>
    <col min="15108" max="15108" width="6.421875" style="9" customWidth="1"/>
    <col min="15109" max="15109" width="11.57421875" style="9" customWidth="1"/>
    <col min="15110" max="15111" width="9.140625" style="9" customWidth="1"/>
    <col min="15112" max="15112" width="52.140625" style="9" customWidth="1"/>
    <col min="15113" max="15339" width="9.140625" style="9" customWidth="1"/>
    <col min="15340" max="15349" width="9.140625" style="9" hidden="1" customWidth="1"/>
    <col min="15350" max="15350" width="1.7109375" style="9" customWidth="1"/>
    <col min="15351" max="15351" width="2.7109375" style="9" customWidth="1"/>
    <col min="15352" max="15352" width="8.57421875" style="9" customWidth="1"/>
    <col min="15353" max="15353" width="10.421875" style="9" customWidth="1"/>
    <col min="15354" max="15354" width="9.140625" style="9" hidden="1" customWidth="1"/>
    <col min="15355" max="15355" width="8.28125" style="9" customWidth="1"/>
    <col min="15356" max="15357" width="9.140625" style="9" hidden="1" customWidth="1"/>
    <col min="15358" max="15358" width="4.421875" style="9" customWidth="1"/>
    <col min="15359" max="15359" width="11.00390625" style="9" customWidth="1"/>
    <col min="15360" max="15360" width="11.57421875" style="9" customWidth="1"/>
    <col min="15361" max="15361" width="6.8515625" style="9" customWidth="1"/>
    <col min="15362" max="15362" width="8.8515625" style="9" customWidth="1"/>
    <col min="15363" max="15363" width="9.140625" style="9" hidden="1" customWidth="1"/>
    <col min="15364" max="15364" width="6.421875" style="9" customWidth="1"/>
    <col min="15365" max="15365" width="11.57421875" style="9" customWidth="1"/>
    <col min="15366" max="15367" width="9.140625" style="9" customWidth="1"/>
    <col min="15368" max="15368" width="52.140625" style="9" customWidth="1"/>
    <col min="15369" max="15595" width="9.140625" style="9" customWidth="1"/>
    <col min="15596" max="15605" width="9.140625" style="9" hidden="1" customWidth="1"/>
    <col min="15606" max="15606" width="1.7109375" style="9" customWidth="1"/>
    <col min="15607" max="15607" width="2.7109375" style="9" customWidth="1"/>
    <col min="15608" max="15608" width="8.57421875" style="9" customWidth="1"/>
    <col min="15609" max="15609" width="10.421875" style="9" customWidth="1"/>
    <col min="15610" max="15610" width="9.140625" style="9" hidden="1" customWidth="1"/>
    <col min="15611" max="15611" width="8.28125" style="9" customWidth="1"/>
    <col min="15612" max="15613" width="9.140625" style="9" hidden="1" customWidth="1"/>
    <col min="15614" max="15614" width="4.421875" style="9" customWidth="1"/>
    <col min="15615" max="15615" width="11.00390625" style="9" customWidth="1"/>
    <col min="15616" max="15616" width="11.57421875" style="9" customWidth="1"/>
    <col min="15617" max="15617" width="6.8515625" style="9" customWidth="1"/>
    <col min="15618" max="15618" width="8.8515625" style="9" customWidth="1"/>
    <col min="15619" max="15619" width="9.140625" style="9" hidden="1" customWidth="1"/>
    <col min="15620" max="15620" width="6.421875" style="9" customWidth="1"/>
    <col min="15621" max="15621" width="11.57421875" style="9" customWidth="1"/>
    <col min="15622" max="15623" width="9.140625" style="9" customWidth="1"/>
    <col min="15624" max="15624" width="52.140625" style="9" customWidth="1"/>
    <col min="15625" max="15851" width="9.140625" style="9" customWidth="1"/>
    <col min="15852" max="15861" width="9.140625" style="9" hidden="1" customWidth="1"/>
    <col min="15862" max="15862" width="1.7109375" style="9" customWidth="1"/>
    <col min="15863" max="15863" width="2.7109375" style="9" customWidth="1"/>
    <col min="15864" max="15864" width="8.57421875" style="9" customWidth="1"/>
    <col min="15865" max="15865" width="10.421875" style="9" customWidth="1"/>
    <col min="15866" max="15866" width="9.140625" style="9" hidden="1" customWidth="1"/>
    <col min="15867" max="15867" width="8.28125" style="9" customWidth="1"/>
    <col min="15868" max="15869" width="9.140625" style="9" hidden="1" customWidth="1"/>
    <col min="15870" max="15870" width="4.421875" style="9" customWidth="1"/>
    <col min="15871" max="15871" width="11.00390625" style="9" customWidth="1"/>
    <col min="15872" max="15872" width="11.57421875" style="9" customWidth="1"/>
    <col min="15873" max="15873" width="6.8515625" style="9" customWidth="1"/>
    <col min="15874" max="15874" width="8.8515625" style="9" customWidth="1"/>
    <col min="15875" max="15875" width="9.140625" style="9" hidden="1" customWidth="1"/>
    <col min="15876" max="15876" width="6.421875" style="9" customWidth="1"/>
    <col min="15877" max="15877" width="11.57421875" style="9" customWidth="1"/>
    <col min="15878" max="15879" width="9.140625" style="9" customWidth="1"/>
    <col min="15880" max="15880" width="52.140625" style="9" customWidth="1"/>
    <col min="15881" max="16107" width="9.140625" style="9" customWidth="1"/>
    <col min="16108" max="16117" width="9.140625" style="9" hidden="1" customWidth="1"/>
    <col min="16118" max="16118" width="1.7109375" style="9" customWidth="1"/>
    <col min="16119" max="16119" width="2.7109375" style="9" customWidth="1"/>
    <col min="16120" max="16120" width="8.57421875" style="9" customWidth="1"/>
    <col min="16121" max="16121" width="10.421875" style="9" customWidth="1"/>
    <col min="16122" max="16122" width="9.140625" style="9" hidden="1" customWidth="1"/>
    <col min="16123" max="16123" width="8.28125" style="9" customWidth="1"/>
    <col min="16124" max="16125" width="9.140625" style="9" hidden="1" customWidth="1"/>
    <col min="16126" max="16126" width="4.421875" style="9" customWidth="1"/>
    <col min="16127" max="16127" width="11.00390625" style="9" customWidth="1"/>
    <col min="16128" max="16128" width="11.57421875" style="9" customWidth="1"/>
    <col min="16129" max="16129" width="6.8515625" style="9" customWidth="1"/>
    <col min="16130" max="16130" width="8.8515625" style="9" customWidth="1"/>
    <col min="16131" max="16131" width="9.140625" style="9" hidden="1" customWidth="1"/>
    <col min="16132" max="16132" width="6.421875" style="9" customWidth="1"/>
    <col min="16133" max="16133" width="11.57421875" style="9" customWidth="1"/>
    <col min="16134" max="16135" width="9.140625" style="9" customWidth="1"/>
    <col min="16136" max="16136" width="52.140625" style="9" customWidth="1"/>
    <col min="16137" max="16384" width="9.140625" style="9" customWidth="1"/>
  </cols>
  <sheetData>
    <row r="1" spans="1:27" ht="5.25" customHeight="1" thickBot="1">
      <c r="A1" s="65"/>
      <c r="B1" s="57"/>
      <c r="C1" s="58"/>
      <c r="D1" s="57"/>
      <c r="E1" s="59"/>
      <c r="F1" s="60"/>
      <c r="G1" s="61"/>
      <c r="H1" s="61"/>
      <c r="I1" s="62"/>
      <c r="L1" s="66"/>
      <c r="M1" s="29"/>
      <c r="N1" s="29"/>
      <c r="O1" s="29"/>
      <c r="P1" s="67"/>
      <c r="Q1" s="29"/>
      <c r="R1" s="29"/>
      <c r="S1" s="26"/>
      <c r="T1" s="29"/>
      <c r="U1" s="29"/>
      <c r="V1" s="68"/>
      <c r="AA1" s="69"/>
    </row>
    <row r="2" spans="1:29" ht="36" customHeight="1" thickBot="1" thickTop="1">
      <c r="A2" s="65"/>
      <c r="B2" s="57"/>
      <c r="C2" s="58"/>
      <c r="D2" s="57"/>
      <c r="E2" s="59"/>
      <c r="F2" s="60"/>
      <c r="G2" s="61"/>
      <c r="H2" s="61"/>
      <c r="I2" s="62"/>
      <c r="K2" s="532" t="s">
        <v>278</v>
      </c>
      <c r="L2" s="532"/>
      <c r="M2" s="532"/>
      <c r="N2" s="532"/>
      <c r="O2" s="29"/>
      <c r="P2" s="149"/>
      <c r="Q2" s="29"/>
      <c r="R2" s="29"/>
      <c r="S2" s="26"/>
      <c r="T2" s="29"/>
      <c r="U2" s="309">
        <v>1</v>
      </c>
      <c r="V2" s="152" t="s">
        <v>270</v>
      </c>
      <c r="AA2" s="69"/>
      <c r="AC2" s="153"/>
    </row>
    <row r="3" spans="1:27" s="15" customFormat="1" ht="6.75" customHeight="1" thickBot="1" thickTop="1">
      <c r="A3" s="63"/>
      <c r="B3" s="64"/>
      <c r="C3" s="59"/>
      <c r="D3" s="64"/>
      <c r="E3" s="59"/>
      <c r="F3" s="60"/>
      <c r="G3" s="59"/>
      <c r="H3" s="59"/>
      <c r="I3" s="64"/>
      <c r="L3" s="81"/>
      <c r="M3" s="25"/>
      <c r="N3" s="37"/>
      <c r="O3" s="11"/>
      <c r="P3" s="12"/>
      <c r="Q3" s="11"/>
      <c r="R3" s="11"/>
      <c r="S3" s="48"/>
      <c r="V3" s="70"/>
      <c r="X3" s="70"/>
      <c r="Y3" s="70" t="s">
        <v>211</v>
      </c>
      <c r="Z3" s="37"/>
      <c r="AA3" s="69"/>
    </row>
    <row r="4" spans="2:29" s="16" customFormat="1" ht="33" customHeight="1" thickBot="1">
      <c r="B4" s="17"/>
      <c r="C4" s="18"/>
      <c r="D4" s="19"/>
      <c r="E4" s="20"/>
      <c r="F4" s="56"/>
      <c r="G4" s="21"/>
      <c r="H4" s="21"/>
      <c r="I4" s="22"/>
      <c r="L4" s="533" t="s">
        <v>279</v>
      </c>
      <c r="M4" s="533"/>
      <c r="N4" s="533"/>
      <c r="O4" s="154"/>
      <c r="P4" s="155"/>
      <c r="Q4" s="154"/>
      <c r="R4" s="154"/>
      <c r="S4" s="154"/>
      <c r="T4" s="156"/>
      <c r="U4" s="536" t="s">
        <v>269</v>
      </c>
      <c r="V4" s="538" t="s">
        <v>280</v>
      </c>
      <c r="W4" s="539"/>
      <c r="X4" s="540"/>
      <c r="Y4" s="206" t="s">
        <v>212</v>
      </c>
      <c r="Z4" s="541" t="s">
        <v>235</v>
      </c>
      <c r="AA4" s="242" t="s">
        <v>253</v>
      </c>
      <c r="AB4" s="553" t="s">
        <v>235</v>
      </c>
      <c r="AC4" s="248" t="s">
        <v>301</v>
      </c>
    </row>
    <row r="5" spans="2:29" ht="8.25" customHeight="1" thickBot="1">
      <c r="B5" s="23"/>
      <c r="C5" s="160" t="s">
        <v>213</v>
      </c>
      <c r="D5" s="162" t="s">
        <v>214</v>
      </c>
      <c r="E5" s="160"/>
      <c r="F5" s="169">
        <v>1</v>
      </c>
      <c r="G5" s="163"/>
      <c r="H5" s="163"/>
      <c r="I5" s="164"/>
      <c r="L5" s="534"/>
      <c r="M5" s="534"/>
      <c r="N5" s="534"/>
      <c r="O5" s="108"/>
      <c r="P5" s="106">
        <f>$U$2*4</f>
        <v>4</v>
      </c>
      <c r="Q5" s="109"/>
      <c r="R5" s="109"/>
      <c r="S5" s="524"/>
      <c r="T5" s="157"/>
      <c r="U5" s="537"/>
      <c r="V5" s="543" t="s">
        <v>276</v>
      </c>
      <c r="W5" s="544" t="s">
        <v>234</v>
      </c>
      <c r="X5" s="545" t="s">
        <v>277</v>
      </c>
      <c r="Y5" s="207"/>
      <c r="Z5" s="542"/>
      <c r="AA5" s="547" t="s">
        <v>275</v>
      </c>
      <c r="AB5" s="554"/>
      <c r="AC5" s="548" t="s">
        <v>300</v>
      </c>
    </row>
    <row r="6" spans="2:29" ht="12" customHeight="1" thickBot="1">
      <c r="B6" s="23"/>
      <c r="C6" s="160" t="s">
        <v>216</v>
      </c>
      <c r="D6" s="163"/>
      <c r="E6" s="160"/>
      <c r="F6" s="159" t="s">
        <v>233</v>
      </c>
      <c r="G6" s="165" t="s">
        <v>217</v>
      </c>
      <c r="H6" s="160"/>
      <c r="I6" s="164"/>
      <c r="L6" s="535"/>
      <c r="M6" s="534"/>
      <c r="N6" s="534"/>
      <c r="O6" s="110"/>
      <c r="P6" s="107"/>
      <c r="Q6" s="110"/>
      <c r="R6" s="110"/>
      <c r="S6" s="524"/>
      <c r="T6" s="254"/>
      <c r="U6" s="537"/>
      <c r="V6" s="543"/>
      <c r="W6" s="544"/>
      <c r="X6" s="546"/>
      <c r="Y6" s="208"/>
      <c r="Z6" s="255"/>
      <c r="AA6" s="547"/>
      <c r="AB6" s="14"/>
      <c r="AC6" s="548"/>
    </row>
    <row r="7" spans="2:29" ht="12.75">
      <c r="B7" s="23"/>
      <c r="C7" s="170"/>
      <c r="D7" s="171" t="s">
        <v>138</v>
      </c>
      <c r="E7" s="172" t="str">
        <f>IF(ISNUMBER(C7),F$5*(G7*C7)," ")</f>
        <v xml:space="preserve"> </v>
      </c>
      <c r="F7" s="173" t="str">
        <f>IF(ISNUMBER(C7),F$5*E7/E$25," ")</f>
        <v xml:space="preserve"> </v>
      </c>
      <c r="G7" s="166">
        <v>10.032</v>
      </c>
      <c r="H7" s="167">
        <f>IF(ISNUMBER(F7),F7/G7,0)</f>
        <v>0</v>
      </c>
      <c r="I7" s="164"/>
      <c r="L7" s="23"/>
      <c r="M7" s="306">
        <v>1</v>
      </c>
      <c r="N7" s="256" t="s">
        <v>283</v>
      </c>
      <c r="O7" s="257">
        <f>IF(ISNUMBER(M7),P$5*(M7/Q7)," ")</f>
        <v>0.39872408293460926</v>
      </c>
      <c r="P7" s="258">
        <f aca="true" t="shared" si="0" ref="P7:P23">IF(ISNUMBER(M7),P$5*O7/SUM(O$7:O$23)," ")</f>
        <v>1.8884445379920016</v>
      </c>
      <c r="Q7" s="259">
        <v>10.032</v>
      </c>
      <c r="R7" s="260">
        <f>IF(ISNUMBER(P7),P7*Q7,0)</f>
        <v>18.94487560513576</v>
      </c>
      <c r="S7" s="261"/>
      <c r="T7" s="261"/>
      <c r="U7" s="261"/>
      <c r="V7" s="267">
        <f>IF(ISNUMBER(P7),INT(P7)," ")</f>
        <v>1</v>
      </c>
      <c r="W7" s="268" t="str">
        <f>IF(ISNUMBER(M7),"+"," ")</f>
        <v>+</v>
      </c>
      <c r="X7" s="269">
        <f>IF(ISBLANK(X$5)," ",IF(ISNUMBER(M7),(P7-V7)*32," "))</f>
        <v>28.430225215744052</v>
      </c>
      <c r="Y7" s="262" t="str">
        <f>IF(ISBLANK(Y$5)," ",IF(ISNUMBER(M7),(P7-V7)*192," "))</f>
        <v xml:space="preserve"> </v>
      </c>
      <c r="Z7" s="263" t="s">
        <v>267</v>
      </c>
      <c r="AA7" s="276">
        <f aca="true" t="shared" si="1" ref="AA7:AA23">IF(ISBLANK(AA$5)," ",IF(ISNUMBER(M7),(P7*Q7*0.454)/4," "))</f>
        <v>2.150243381182909</v>
      </c>
      <c r="AB7" s="264" t="s">
        <v>267</v>
      </c>
      <c r="AC7" s="279" t="str">
        <f aca="true" t="shared" si="2" ref="AC7:AC23">IF(ISNUMBER(M7),INT(AA7*2.20462)&amp;" lb + "&amp;ROUND(((AA7*2.20462)-INT(AA7*2.20462)),1)*16&amp;" oz  ("&amp;ROUND(((AA7*2.20462)),2)&amp;" lbs)"," ")</f>
        <v>4 lb + 11.2 oz  (4.74 lbs)</v>
      </c>
    </row>
    <row r="8" spans="2:29" ht="12.75">
      <c r="B8" s="23"/>
      <c r="C8" s="174" t="s">
        <v>218</v>
      </c>
      <c r="D8" s="175" t="s">
        <v>228</v>
      </c>
      <c r="E8" s="160" t="str">
        <f aca="true" t="shared" si="3" ref="E8:E23">IF(ISNUMBER(C8),F$5*(G8*C8)," ")</f>
        <v xml:space="preserve"> </v>
      </c>
      <c r="F8" s="176" t="str">
        <f aca="true" t="shared" si="4" ref="F8:F23">IF(ISNUMBER(C8),F$5*E8/E$25," ")</f>
        <v xml:space="preserve"> </v>
      </c>
      <c r="G8" s="166">
        <v>8.705</v>
      </c>
      <c r="H8" s="167">
        <f aca="true" t="shared" si="5" ref="H8:H22">IF(ISNUMBER(F8),F8/G8,0)</f>
        <v>0</v>
      </c>
      <c r="I8" s="164"/>
      <c r="L8" s="23"/>
      <c r="M8" s="307"/>
      <c r="N8" s="232" t="s">
        <v>284</v>
      </c>
      <c r="O8" s="233" t="str">
        <f aca="true" t="shared" si="6" ref="O8:O23">IF(ISNUMBER(M8),P$5*(M8/Q8)," ")</f>
        <v xml:space="preserve"> </v>
      </c>
      <c r="P8" s="234" t="str">
        <f t="shared" si="0"/>
        <v xml:space="preserve"> </v>
      </c>
      <c r="Q8" s="235">
        <v>8.705</v>
      </c>
      <c r="R8" s="236">
        <f aca="true" t="shared" si="7" ref="R8:R23">IF(ISNUMBER(P8),P8*Q8,0)</f>
        <v>0</v>
      </c>
      <c r="S8" s="237"/>
      <c r="T8" s="237"/>
      <c r="U8" s="237"/>
      <c r="V8" s="270" t="str">
        <f>IF(ISNUMBER(P8),INT(P8)," ")</f>
        <v xml:space="preserve"> </v>
      </c>
      <c r="W8" s="271" t="str">
        <f aca="true" t="shared" si="8" ref="W8:W23">IF(ISNUMBER(M8),"+"," ")</f>
        <v xml:space="preserve"> </v>
      </c>
      <c r="X8" s="272" t="str">
        <f>IF(ISBLANK(X$5)," ",IF(ISNUMBER(M8),(P8-V8)*32," "))</f>
        <v xml:space="preserve"> </v>
      </c>
      <c r="Y8" s="238" t="str">
        <f>IF(ISBLANK(Y$5)," ",IF(ISNUMBER(M8),(P8-V8)*192," "))</f>
        <v xml:space="preserve"> </v>
      </c>
      <c r="Z8" s="239" t="s">
        <v>257</v>
      </c>
      <c r="AA8" s="277" t="str">
        <f t="shared" si="1"/>
        <v xml:space="preserve"> </v>
      </c>
      <c r="AB8" s="240" t="s">
        <v>257</v>
      </c>
      <c r="AC8" s="280" t="str">
        <f t="shared" si="2"/>
        <v xml:space="preserve"> </v>
      </c>
    </row>
    <row r="9" spans="2:29" ht="12.75">
      <c r="B9" s="23"/>
      <c r="C9" s="174" t="s">
        <v>218</v>
      </c>
      <c r="D9" s="175" t="s">
        <v>65</v>
      </c>
      <c r="E9" s="160" t="str">
        <f t="shared" si="3"/>
        <v xml:space="preserve"> </v>
      </c>
      <c r="F9" s="176" t="str">
        <f t="shared" si="4"/>
        <v xml:space="preserve"> </v>
      </c>
      <c r="G9" s="166">
        <v>9.689</v>
      </c>
      <c r="H9" s="167">
        <f t="shared" si="5"/>
        <v>0</v>
      </c>
      <c r="I9" s="164"/>
      <c r="L9" s="23"/>
      <c r="M9" s="307"/>
      <c r="N9" s="232" t="s">
        <v>298</v>
      </c>
      <c r="O9" s="233" t="str">
        <f t="shared" si="6"/>
        <v xml:space="preserve"> </v>
      </c>
      <c r="P9" s="234" t="str">
        <f t="shared" si="0"/>
        <v xml:space="preserve"> </v>
      </c>
      <c r="Q9" s="235">
        <v>9.689</v>
      </c>
      <c r="R9" s="236">
        <f t="shared" si="7"/>
        <v>0</v>
      </c>
      <c r="S9" s="237"/>
      <c r="T9" s="237"/>
      <c r="U9" s="237"/>
      <c r="V9" s="270" t="str">
        <f aca="true" t="shared" si="9" ref="V9:V23">IF(ISNUMBER(P9),INT(P9)," ")</f>
        <v xml:space="preserve"> </v>
      </c>
      <c r="W9" s="271" t="str">
        <f t="shared" si="8"/>
        <v xml:space="preserve"> </v>
      </c>
      <c r="X9" s="272" t="str">
        <f aca="true" t="shared" si="10" ref="X9:X22">IF(ISBLANK(X$5)," ",IF(ISNUMBER(M9),(P9-V9)*32," "))</f>
        <v xml:space="preserve"> </v>
      </c>
      <c r="Y9" s="238" t="str">
        <f>IF(ISBLANK(Y$5)," ",IF(ISNUMBER(M9),(P9-V9)*192," "))</f>
        <v xml:space="preserve"> </v>
      </c>
      <c r="Z9" s="239" t="s">
        <v>261</v>
      </c>
      <c r="AA9" s="277" t="str">
        <f t="shared" si="1"/>
        <v xml:space="preserve"> </v>
      </c>
      <c r="AB9" s="240" t="s">
        <v>261</v>
      </c>
      <c r="AC9" s="280" t="str">
        <f t="shared" si="2"/>
        <v xml:space="preserve"> </v>
      </c>
    </row>
    <row r="10" spans="2:29" ht="12.75">
      <c r="B10" s="23"/>
      <c r="C10" s="174"/>
      <c r="D10" s="175" t="s">
        <v>229</v>
      </c>
      <c r="E10" s="160" t="str">
        <f t="shared" si="3"/>
        <v xml:space="preserve"> </v>
      </c>
      <c r="F10" s="176" t="str">
        <f t="shared" si="4"/>
        <v xml:space="preserve"> </v>
      </c>
      <c r="G10" s="166">
        <v>8.684</v>
      </c>
      <c r="H10" s="167">
        <f t="shared" si="5"/>
        <v>0</v>
      </c>
      <c r="I10" s="164"/>
      <c r="L10" s="23"/>
      <c r="M10" s="307"/>
      <c r="N10" s="232" t="s">
        <v>285</v>
      </c>
      <c r="O10" s="233" t="str">
        <f t="shared" si="6"/>
        <v xml:space="preserve"> </v>
      </c>
      <c r="P10" s="234" t="str">
        <f t="shared" si="0"/>
        <v xml:space="preserve"> </v>
      </c>
      <c r="Q10" s="235">
        <v>8.684</v>
      </c>
      <c r="R10" s="236">
        <f t="shared" si="7"/>
        <v>0</v>
      </c>
      <c r="S10" s="237"/>
      <c r="T10" s="237"/>
      <c r="U10" s="237"/>
      <c r="V10" s="270" t="str">
        <f t="shared" si="9"/>
        <v xml:space="preserve"> </v>
      </c>
      <c r="W10" s="271" t="str">
        <f t="shared" si="8"/>
        <v xml:space="preserve"> </v>
      </c>
      <c r="X10" s="272" t="str">
        <f t="shared" si="10"/>
        <v xml:space="preserve"> </v>
      </c>
      <c r="Y10" s="238" t="str">
        <f>IF(ISBLANK(Y$5)," ",IF(ISNUMBER(M10),(P10-V10)*192," "))</f>
        <v xml:space="preserve"> </v>
      </c>
      <c r="Z10" s="239" t="s">
        <v>260</v>
      </c>
      <c r="AA10" s="277" t="str">
        <f t="shared" si="1"/>
        <v xml:space="preserve"> </v>
      </c>
      <c r="AB10" s="240" t="s">
        <v>260</v>
      </c>
      <c r="AC10" s="280" t="str">
        <f t="shared" si="2"/>
        <v xml:space="preserve"> </v>
      </c>
    </row>
    <row r="11" spans="2:29" ht="12.75">
      <c r="B11" s="23"/>
      <c r="C11" s="174" t="s">
        <v>218</v>
      </c>
      <c r="D11" s="175" t="s">
        <v>232</v>
      </c>
      <c r="E11" s="160" t="str">
        <f t="shared" si="3"/>
        <v xml:space="preserve"> </v>
      </c>
      <c r="F11" s="176" t="str">
        <f t="shared" si="4"/>
        <v xml:space="preserve"> </v>
      </c>
      <c r="G11" s="166">
        <v>10.156</v>
      </c>
      <c r="H11" s="167">
        <f t="shared" si="5"/>
        <v>0</v>
      </c>
      <c r="I11" s="164"/>
      <c r="L11" s="23"/>
      <c r="M11" s="307"/>
      <c r="N11" s="232" t="s">
        <v>286</v>
      </c>
      <c r="O11" s="233" t="str">
        <f t="shared" si="6"/>
        <v xml:space="preserve"> </v>
      </c>
      <c r="P11" s="234" t="str">
        <f t="shared" si="0"/>
        <v xml:space="preserve"> </v>
      </c>
      <c r="Q11" s="235">
        <v>10.156</v>
      </c>
      <c r="R11" s="236">
        <f t="shared" si="7"/>
        <v>0</v>
      </c>
      <c r="S11" s="237"/>
      <c r="T11" s="237"/>
      <c r="U11" s="237"/>
      <c r="V11" s="270" t="str">
        <f t="shared" si="9"/>
        <v xml:space="preserve"> </v>
      </c>
      <c r="W11" s="271" t="str">
        <f t="shared" si="8"/>
        <v xml:space="preserve"> </v>
      </c>
      <c r="X11" s="272" t="str">
        <f t="shared" si="10"/>
        <v xml:space="preserve"> </v>
      </c>
      <c r="Y11" s="238" t="str">
        <f aca="true" t="shared" si="11" ref="Y11:Y22">IF(ISBLANK(Y$5)," ",IF(ISNUMBER(M11),(P11-V11)*192," "))</f>
        <v xml:space="preserve"> </v>
      </c>
      <c r="Z11" s="239" t="s">
        <v>256</v>
      </c>
      <c r="AA11" s="277" t="str">
        <f t="shared" si="1"/>
        <v xml:space="preserve"> </v>
      </c>
      <c r="AB11" s="240" t="s">
        <v>256</v>
      </c>
      <c r="AC11" s="280" t="str">
        <f t="shared" si="2"/>
        <v xml:space="preserve"> </v>
      </c>
    </row>
    <row r="12" spans="2:29" ht="12.75">
      <c r="B12" s="23"/>
      <c r="C12" s="174" t="s">
        <v>218</v>
      </c>
      <c r="D12" s="175" t="s">
        <v>182</v>
      </c>
      <c r="E12" s="160" t="str">
        <f t="shared" si="3"/>
        <v xml:space="preserve"> </v>
      </c>
      <c r="F12" s="176" t="str">
        <f t="shared" si="4"/>
        <v xml:space="preserve"> </v>
      </c>
      <c r="G12" s="166">
        <v>9.301</v>
      </c>
      <c r="H12" s="167">
        <f t="shared" si="5"/>
        <v>0</v>
      </c>
      <c r="I12" s="164"/>
      <c r="L12" s="23"/>
      <c r="M12" s="307"/>
      <c r="N12" s="232" t="s">
        <v>297</v>
      </c>
      <c r="O12" s="233" t="str">
        <f t="shared" si="6"/>
        <v xml:space="preserve"> </v>
      </c>
      <c r="P12" s="234" t="str">
        <f t="shared" si="0"/>
        <v xml:space="preserve"> </v>
      </c>
      <c r="Q12" s="235">
        <v>9.301</v>
      </c>
      <c r="R12" s="236">
        <f>IF(ISNUMBER(P12),P12*Q12,0)</f>
        <v>0</v>
      </c>
      <c r="S12" s="237"/>
      <c r="T12" s="237"/>
      <c r="U12" s="237"/>
      <c r="V12" s="270" t="str">
        <f>IF(ISNUMBER(P12),INT(P12)," ")</f>
        <v xml:space="preserve"> </v>
      </c>
      <c r="W12" s="271" t="str">
        <f t="shared" si="8"/>
        <v xml:space="preserve"> </v>
      </c>
      <c r="X12" s="272" t="str">
        <f t="shared" si="10"/>
        <v xml:space="preserve"> </v>
      </c>
      <c r="Y12" s="238" t="str">
        <f t="shared" si="11"/>
        <v xml:space="preserve"> </v>
      </c>
      <c r="Z12" s="239" t="s">
        <v>254</v>
      </c>
      <c r="AA12" s="277" t="str">
        <f t="shared" si="1"/>
        <v xml:space="preserve"> </v>
      </c>
      <c r="AB12" s="240" t="s">
        <v>254</v>
      </c>
      <c r="AC12" s="280" t="str">
        <f t="shared" si="2"/>
        <v xml:space="preserve"> </v>
      </c>
    </row>
    <row r="13" spans="2:29" ht="12.75">
      <c r="B13" s="23"/>
      <c r="C13" s="174"/>
      <c r="D13" s="175" t="s">
        <v>25</v>
      </c>
      <c r="E13" s="160"/>
      <c r="F13" s="176" t="str">
        <f t="shared" si="4"/>
        <v xml:space="preserve"> </v>
      </c>
      <c r="G13" s="166">
        <v>9.227</v>
      </c>
      <c r="H13" s="167">
        <f t="shared" si="5"/>
        <v>0</v>
      </c>
      <c r="I13" s="164"/>
      <c r="L13" s="23"/>
      <c r="M13" s="307"/>
      <c r="N13" s="232" t="s">
        <v>287</v>
      </c>
      <c r="O13" s="233" t="str">
        <f t="shared" si="6"/>
        <v xml:space="preserve"> </v>
      </c>
      <c r="P13" s="234" t="str">
        <f t="shared" si="0"/>
        <v xml:space="preserve"> </v>
      </c>
      <c r="Q13" s="235">
        <v>9.227</v>
      </c>
      <c r="R13" s="236">
        <f aca="true" t="shared" si="12" ref="R13:R14">IF(ISNUMBER(P13),P13*Q13,0)</f>
        <v>0</v>
      </c>
      <c r="S13" s="237"/>
      <c r="T13" s="237"/>
      <c r="U13" s="237"/>
      <c r="V13" s="270" t="str">
        <f aca="true" t="shared" si="13" ref="V13:V14">IF(ISNUMBER(P13),INT(P13)," ")</f>
        <v xml:space="preserve"> </v>
      </c>
      <c r="W13" s="271" t="str">
        <f t="shared" si="8"/>
        <v xml:space="preserve"> </v>
      </c>
      <c r="X13" s="272" t="str">
        <f t="shared" si="10"/>
        <v xml:space="preserve"> </v>
      </c>
      <c r="Y13" s="238"/>
      <c r="Z13" s="239" t="s">
        <v>268</v>
      </c>
      <c r="AA13" s="277" t="str">
        <f t="shared" si="1"/>
        <v xml:space="preserve"> </v>
      </c>
      <c r="AB13" s="240" t="s">
        <v>268</v>
      </c>
      <c r="AC13" s="280" t="str">
        <f t="shared" si="2"/>
        <v xml:space="preserve"> </v>
      </c>
    </row>
    <row r="14" spans="2:29" ht="12.75">
      <c r="B14" s="23"/>
      <c r="C14" s="174"/>
      <c r="D14" s="175" t="s">
        <v>271</v>
      </c>
      <c r="E14" s="160"/>
      <c r="F14" s="176" t="str">
        <f t="shared" si="4"/>
        <v xml:space="preserve"> </v>
      </c>
      <c r="G14" s="166">
        <v>9.113</v>
      </c>
      <c r="H14" s="167">
        <f t="shared" si="5"/>
        <v>0</v>
      </c>
      <c r="I14" s="164"/>
      <c r="L14" s="23"/>
      <c r="M14" s="307"/>
      <c r="N14" s="232" t="s">
        <v>288</v>
      </c>
      <c r="O14" s="233" t="str">
        <f t="shared" si="6"/>
        <v xml:space="preserve"> </v>
      </c>
      <c r="P14" s="234" t="str">
        <f t="shared" si="0"/>
        <v xml:space="preserve"> </v>
      </c>
      <c r="Q14" s="235">
        <v>9.113</v>
      </c>
      <c r="R14" s="236">
        <f t="shared" si="12"/>
        <v>0</v>
      </c>
      <c r="S14" s="237"/>
      <c r="T14" s="237"/>
      <c r="U14" s="237"/>
      <c r="V14" s="270" t="str">
        <f t="shared" si="13"/>
        <v xml:space="preserve"> </v>
      </c>
      <c r="W14" s="271" t="str">
        <f t="shared" si="8"/>
        <v xml:space="preserve"> </v>
      </c>
      <c r="X14" s="272" t="str">
        <f t="shared" si="10"/>
        <v xml:space="preserve"> </v>
      </c>
      <c r="Y14" s="238"/>
      <c r="Z14" s="239" t="s">
        <v>273</v>
      </c>
      <c r="AA14" s="277" t="str">
        <f t="shared" si="1"/>
        <v xml:space="preserve"> </v>
      </c>
      <c r="AB14" s="240" t="s">
        <v>273</v>
      </c>
      <c r="AC14" s="280" t="str">
        <f t="shared" si="2"/>
        <v xml:space="preserve"> </v>
      </c>
    </row>
    <row r="15" spans="2:29" ht="12.75">
      <c r="B15" s="23"/>
      <c r="C15" s="174" t="s">
        <v>218</v>
      </c>
      <c r="D15" s="175" t="s">
        <v>14</v>
      </c>
      <c r="E15" s="160" t="str">
        <f t="shared" si="3"/>
        <v xml:space="preserve"> </v>
      </c>
      <c r="F15" s="176" t="str">
        <f t="shared" si="4"/>
        <v xml:space="preserve"> </v>
      </c>
      <c r="G15" s="166">
        <v>8.954</v>
      </c>
      <c r="H15" s="167">
        <f t="shared" si="5"/>
        <v>0</v>
      </c>
      <c r="I15" s="164"/>
      <c r="L15" s="23"/>
      <c r="M15" s="307"/>
      <c r="N15" s="232" t="s">
        <v>289</v>
      </c>
      <c r="O15" s="233" t="str">
        <f t="shared" si="6"/>
        <v xml:space="preserve"> </v>
      </c>
      <c r="P15" s="234" t="str">
        <f t="shared" si="0"/>
        <v xml:space="preserve"> </v>
      </c>
      <c r="Q15" s="235">
        <v>8.954</v>
      </c>
      <c r="R15" s="236">
        <f t="shared" si="7"/>
        <v>0</v>
      </c>
      <c r="S15" s="237"/>
      <c r="T15" s="237"/>
      <c r="U15" s="237"/>
      <c r="V15" s="270" t="str">
        <f t="shared" si="9"/>
        <v xml:space="preserve"> </v>
      </c>
      <c r="W15" s="271" t="str">
        <f t="shared" si="8"/>
        <v xml:space="preserve"> </v>
      </c>
      <c r="X15" s="272" t="str">
        <f t="shared" si="10"/>
        <v xml:space="preserve"> </v>
      </c>
      <c r="Y15" s="238" t="str">
        <f t="shared" si="11"/>
        <v xml:space="preserve"> </v>
      </c>
      <c r="Z15" s="239" t="s">
        <v>264</v>
      </c>
      <c r="AA15" s="277" t="str">
        <f t="shared" si="1"/>
        <v xml:space="preserve"> </v>
      </c>
      <c r="AB15" s="240" t="s">
        <v>264</v>
      </c>
      <c r="AC15" s="280" t="str">
        <f t="shared" si="2"/>
        <v xml:space="preserve"> </v>
      </c>
    </row>
    <row r="16" spans="2:29" ht="12.75">
      <c r="B16" s="23"/>
      <c r="C16" s="174"/>
      <c r="D16" s="175" t="s">
        <v>159</v>
      </c>
      <c r="E16" s="160" t="str">
        <f t="shared" si="3"/>
        <v xml:space="preserve"> </v>
      </c>
      <c r="F16" s="176" t="str">
        <f t="shared" si="4"/>
        <v xml:space="preserve"> </v>
      </c>
      <c r="G16" s="166">
        <v>8.972</v>
      </c>
      <c r="H16" s="167">
        <f t="shared" si="5"/>
        <v>0</v>
      </c>
      <c r="I16" s="164"/>
      <c r="L16" s="23"/>
      <c r="M16" s="307">
        <v>1</v>
      </c>
      <c r="N16" s="232" t="s">
        <v>290</v>
      </c>
      <c r="O16" s="233">
        <f t="shared" si="6"/>
        <v>0.4458314757021846</v>
      </c>
      <c r="P16" s="234">
        <f t="shared" si="0"/>
        <v>2.1115554620079986</v>
      </c>
      <c r="Q16" s="235">
        <v>8.972</v>
      </c>
      <c r="R16" s="236">
        <f t="shared" si="7"/>
        <v>18.944875605135763</v>
      </c>
      <c r="S16" s="237"/>
      <c r="T16" s="237"/>
      <c r="U16" s="237"/>
      <c r="V16" s="270">
        <f t="shared" si="9"/>
        <v>2</v>
      </c>
      <c r="W16" s="271" t="str">
        <f t="shared" si="8"/>
        <v>+</v>
      </c>
      <c r="X16" s="272">
        <f t="shared" si="10"/>
        <v>3.569774784255955</v>
      </c>
      <c r="Y16" s="238" t="str">
        <f t="shared" si="11"/>
        <v xml:space="preserve"> </v>
      </c>
      <c r="Z16" s="239" t="s">
        <v>266</v>
      </c>
      <c r="AA16" s="277">
        <f t="shared" si="1"/>
        <v>2.1502433811829094</v>
      </c>
      <c r="AB16" s="240" t="s">
        <v>266</v>
      </c>
      <c r="AC16" s="280" t="str">
        <f t="shared" si="2"/>
        <v>4 lb + 11.2 oz  (4.74 lbs)</v>
      </c>
    </row>
    <row r="17" spans="2:29" ht="12.75">
      <c r="B17" s="23"/>
      <c r="C17" s="174"/>
      <c r="D17" s="175" t="s">
        <v>76</v>
      </c>
      <c r="E17" s="160" t="str">
        <f t="shared" si="3"/>
        <v xml:space="preserve"> </v>
      </c>
      <c r="F17" s="176" t="str">
        <f t="shared" si="4"/>
        <v xml:space="preserve"> </v>
      </c>
      <c r="G17" s="166">
        <v>9.08</v>
      </c>
      <c r="H17" s="167">
        <f t="shared" si="5"/>
        <v>0</v>
      </c>
      <c r="I17" s="164"/>
      <c r="L17" s="23"/>
      <c r="M17" s="307"/>
      <c r="N17" s="232" t="s">
        <v>299</v>
      </c>
      <c r="O17" s="233" t="str">
        <f t="shared" si="6"/>
        <v xml:space="preserve"> </v>
      </c>
      <c r="P17" s="234" t="str">
        <f t="shared" si="0"/>
        <v xml:space="preserve"> </v>
      </c>
      <c r="Q17" s="235">
        <v>9.08</v>
      </c>
      <c r="R17" s="236">
        <f t="shared" si="7"/>
        <v>0</v>
      </c>
      <c r="S17" s="237"/>
      <c r="T17" s="237"/>
      <c r="U17" s="237"/>
      <c r="V17" s="270" t="str">
        <f t="shared" si="9"/>
        <v xml:space="preserve"> </v>
      </c>
      <c r="W17" s="271" t="str">
        <f t="shared" si="8"/>
        <v xml:space="preserve"> </v>
      </c>
      <c r="X17" s="272" t="str">
        <f t="shared" si="10"/>
        <v xml:space="preserve"> </v>
      </c>
      <c r="Y17" s="238" t="str">
        <f t="shared" si="11"/>
        <v xml:space="preserve"> </v>
      </c>
      <c r="Z17" s="239" t="s">
        <v>263</v>
      </c>
      <c r="AA17" s="277" t="str">
        <f t="shared" si="1"/>
        <v xml:space="preserve"> </v>
      </c>
      <c r="AB17" s="240" t="s">
        <v>263</v>
      </c>
      <c r="AC17" s="280" t="str">
        <f t="shared" si="2"/>
        <v xml:space="preserve"> </v>
      </c>
    </row>
    <row r="18" spans="2:29" ht="12.75">
      <c r="B18" s="23"/>
      <c r="C18" s="174"/>
      <c r="D18" s="175" t="s">
        <v>26</v>
      </c>
      <c r="E18" s="160" t="str">
        <f t="shared" si="3"/>
        <v xml:space="preserve"> </v>
      </c>
      <c r="F18" s="176" t="str">
        <f t="shared" si="4"/>
        <v xml:space="preserve"> </v>
      </c>
      <c r="G18" s="166">
        <v>8.986</v>
      </c>
      <c r="H18" s="167">
        <f t="shared" si="5"/>
        <v>0</v>
      </c>
      <c r="I18" s="164"/>
      <c r="L18" s="23"/>
      <c r="M18" s="307"/>
      <c r="N18" s="232" t="s">
        <v>291</v>
      </c>
      <c r="O18" s="233" t="str">
        <f t="shared" si="6"/>
        <v xml:space="preserve"> </v>
      </c>
      <c r="P18" s="234" t="str">
        <f t="shared" si="0"/>
        <v xml:space="preserve"> </v>
      </c>
      <c r="Q18" s="235">
        <v>8.986</v>
      </c>
      <c r="R18" s="236">
        <f t="shared" si="7"/>
        <v>0</v>
      </c>
      <c r="S18" s="237"/>
      <c r="T18" s="237"/>
      <c r="U18" s="237"/>
      <c r="V18" s="270" t="str">
        <f t="shared" si="9"/>
        <v xml:space="preserve"> </v>
      </c>
      <c r="W18" s="271" t="str">
        <f t="shared" si="8"/>
        <v xml:space="preserve"> </v>
      </c>
      <c r="X18" s="272" t="str">
        <f t="shared" si="10"/>
        <v xml:space="preserve"> </v>
      </c>
      <c r="Y18" s="238" t="str">
        <f t="shared" si="11"/>
        <v xml:space="preserve"> </v>
      </c>
      <c r="Z18" s="239" t="s">
        <v>265</v>
      </c>
      <c r="AA18" s="277" t="str">
        <f t="shared" si="1"/>
        <v xml:space="preserve"> </v>
      </c>
      <c r="AB18" s="240" t="s">
        <v>265</v>
      </c>
      <c r="AC18" s="280" t="str">
        <f t="shared" si="2"/>
        <v xml:space="preserve"> </v>
      </c>
    </row>
    <row r="19" spans="2:29" ht="12.75">
      <c r="B19" s="23"/>
      <c r="C19" s="174"/>
      <c r="D19" s="175" t="s">
        <v>52</v>
      </c>
      <c r="E19" s="160" t="str">
        <f t="shared" si="3"/>
        <v xml:space="preserve"> </v>
      </c>
      <c r="F19" s="176" t="str">
        <f t="shared" si="4"/>
        <v xml:space="preserve"> </v>
      </c>
      <c r="G19" s="166">
        <v>9.622</v>
      </c>
      <c r="H19" s="167">
        <f t="shared" si="5"/>
        <v>0</v>
      </c>
      <c r="I19" s="164"/>
      <c r="L19" s="23"/>
      <c r="M19" s="307"/>
      <c r="N19" s="232" t="s">
        <v>292</v>
      </c>
      <c r="O19" s="233" t="str">
        <f t="shared" si="6"/>
        <v xml:space="preserve"> </v>
      </c>
      <c r="P19" s="234" t="str">
        <f t="shared" si="0"/>
        <v xml:space="preserve"> </v>
      </c>
      <c r="Q19" s="235">
        <v>9.622</v>
      </c>
      <c r="R19" s="236">
        <f t="shared" si="7"/>
        <v>0</v>
      </c>
      <c r="S19" s="237"/>
      <c r="T19" s="237"/>
      <c r="U19" s="237"/>
      <c r="V19" s="270" t="str">
        <f t="shared" si="9"/>
        <v xml:space="preserve"> </v>
      </c>
      <c r="W19" s="271" t="str">
        <f t="shared" si="8"/>
        <v xml:space="preserve"> </v>
      </c>
      <c r="X19" s="272" t="str">
        <f t="shared" si="10"/>
        <v xml:space="preserve"> </v>
      </c>
      <c r="Y19" s="238" t="str">
        <f t="shared" si="11"/>
        <v xml:space="preserve"> </v>
      </c>
      <c r="Z19" s="239" t="s">
        <v>259</v>
      </c>
      <c r="AA19" s="277" t="str">
        <f t="shared" si="1"/>
        <v xml:space="preserve"> </v>
      </c>
      <c r="AB19" s="240" t="s">
        <v>259</v>
      </c>
      <c r="AC19" s="280" t="str">
        <f t="shared" si="2"/>
        <v xml:space="preserve"> </v>
      </c>
    </row>
    <row r="20" spans="2:29" ht="12.75">
      <c r="B20" s="23"/>
      <c r="C20" s="174" t="s">
        <v>218</v>
      </c>
      <c r="D20" s="175" t="s">
        <v>230</v>
      </c>
      <c r="E20" s="160" t="str">
        <f t="shared" si="3"/>
        <v xml:space="preserve"> </v>
      </c>
      <c r="F20" s="176" t="str">
        <f t="shared" si="4"/>
        <v xml:space="preserve"> </v>
      </c>
      <c r="G20" s="166">
        <v>9.385</v>
      </c>
      <c r="H20" s="167">
        <f t="shared" si="5"/>
        <v>0</v>
      </c>
      <c r="I20" s="164"/>
      <c r="L20" s="23"/>
      <c r="M20" s="307"/>
      <c r="N20" s="232" t="s">
        <v>293</v>
      </c>
      <c r="O20" s="233" t="str">
        <f t="shared" si="6"/>
        <v xml:space="preserve"> </v>
      </c>
      <c r="P20" s="234" t="str">
        <f t="shared" si="0"/>
        <v xml:space="preserve"> </v>
      </c>
      <c r="Q20" s="235">
        <v>9.385</v>
      </c>
      <c r="R20" s="236">
        <f t="shared" si="7"/>
        <v>0</v>
      </c>
      <c r="S20" s="237"/>
      <c r="T20" s="237"/>
      <c r="U20" s="237"/>
      <c r="V20" s="270" t="str">
        <f t="shared" si="9"/>
        <v xml:space="preserve"> </v>
      </c>
      <c r="W20" s="271" t="str">
        <f t="shared" si="8"/>
        <v xml:space="preserve"> </v>
      </c>
      <c r="X20" s="272" t="str">
        <f t="shared" si="10"/>
        <v xml:space="preserve"> </v>
      </c>
      <c r="Y20" s="238" t="str">
        <f t="shared" si="11"/>
        <v xml:space="preserve"> </v>
      </c>
      <c r="Z20" s="239" t="s">
        <v>255</v>
      </c>
      <c r="AA20" s="277" t="str">
        <f t="shared" si="1"/>
        <v xml:space="preserve"> </v>
      </c>
      <c r="AB20" s="240" t="s">
        <v>255</v>
      </c>
      <c r="AC20" s="280" t="str">
        <f t="shared" si="2"/>
        <v xml:space="preserve"> </v>
      </c>
    </row>
    <row r="21" spans="2:29" ht="12.75">
      <c r="B21" s="23"/>
      <c r="C21" s="174"/>
      <c r="D21" s="175" t="s">
        <v>231</v>
      </c>
      <c r="E21" s="160" t="str">
        <f t="shared" si="3"/>
        <v xml:space="preserve"> </v>
      </c>
      <c r="F21" s="176" t="str">
        <f t="shared" si="4"/>
        <v xml:space="preserve"> </v>
      </c>
      <c r="G21" s="166">
        <v>8.973</v>
      </c>
      <c r="H21" s="167">
        <f t="shared" si="5"/>
        <v>0</v>
      </c>
      <c r="I21" s="164"/>
      <c r="L21" s="23"/>
      <c r="M21" s="307"/>
      <c r="N21" s="232" t="s">
        <v>294</v>
      </c>
      <c r="O21" s="233" t="str">
        <f t="shared" si="6"/>
        <v xml:space="preserve"> </v>
      </c>
      <c r="P21" s="234" t="str">
        <f t="shared" si="0"/>
        <v xml:space="preserve"> </v>
      </c>
      <c r="Q21" s="235">
        <v>8.973</v>
      </c>
      <c r="R21" s="236">
        <f t="shared" si="7"/>
        <v>0</v>
      </c>
      <c r="S21" s="237"/>
      <c r="T21" s="237"/>
      <c r="U21" s="237"/>
      <c r="V21" s="270" t="str">
        <f t="shared" si="9"/>
        <v xml:space="preserve"> </v>
      </c>
      <c r="W21" s="271" t="str">
        <f t="shared" si="8"/>
        <v xml:space="preserve"> </v>
      </c>
      <c r="X21" s="272" t="str">
        <f t="shared" si="10"/>
        <v xml:space="preserve"> </v>
      </c>
      <c r="Y21" s="238" t="str">
        <f t="shared" si="11"/>
        <v xml:space="preserve"> </v>
      </c>
      <c r="Z21" s="239" t="s">
        <v>258</v>
      </c>
      <c r="AA21" s="277" t="str">
        <f t="shared" si="1"/>
        <v xml:space="preserve"> </v>
      </c>
      <c r="AB21" s="240" t="s">
        <v>258</v>
      </c>
      <c r="AC21" s="280" t="str">
        <f t="shared" si="2"/>
        <v xml:space="preserve"> </v>
      </c>
    </row>
    <row r="22" spans="2:29" ht="12.75">
      <c r="B22" s="23"/>
      <c r="C22" s="174">
        <v>1</v>
      </c>
      <c r="D22" s="175" t="s">
        <v>210</v>
      </c>
      <c r="E22" s="160">
        <f t="shared" si="3"/>
        <v>9.175</v>
      </c>
      <c r="F22" s="176">
        <f t="shared" si="4"/>
        <v>1</v>
      </c>
      <c r="G22" s="166">
        <v>9.175</v>
      </c>
      <c r="H22" s="167">
        <f t="shared" si="5"/>
        <v>0.108991825613079</v>
      </c>
      <c r="I22" s="164"/>
      <c r="L22" s="23"/>
      <c r="M22" s="307"/>
      <c r="N22" s="232" t="s">
        <v>295</v>
      </c>
      <c r="O22" s="233" t="str">
        <f t="shared" si="6"/>
        <v xml:space="preserve"> </v>
      </c>
      <c r="P22" s="234" t="str">
        <f t="shared" si="0"/>
        <v xml:space="preserve"> </v>
      </c>
      <c r="Q22" s="235">
        <v>9.175</v>
      </c>
      <c r="R22" s="236">
        <f t="shared" si="7"/>
        <v>0</v>
      </c>
      <c r="S22" s="237"/>
      <c r="T22" s="237"/>
      <c r="U22" s="237"/>
      <c r="V22" s="270" t="str">
        <f t="shared" si="9"/>
        <v xml:space="preserve"> </v>
      </c>
      <c r="W22" s="271" t="str">
        <f t="shared" si="8"/>
        <v xml:space="preserve"> </v>
      </c>
      <c r="X22" s="272" t="str">
        <f t="shared" si="10"/>
        <v xml:space="preserve"> </v>
      </c>
      <c r="Y22" s="238" t="str">
        <f t="shared" si="11"/>
        <v xml:space="preserve"> </v>
      </c>
      <c r="Z22" s="239" t="s">
        <v>262</v>
      </c>
      <c r="AA22" s="277" t="str">
        <f t="shared" si="1"/>
        <v xml:space="preserve"> </v>
      </c>
      <c r="AB22" s="240" t="s">
        <v>262</v>
      </c>
      <c r="AC22" s="280" t="str">
        <f t="shared" si="2"/>
        <v xml:space="preserve"> </v>
      </c>
    </row>
    <row r="23" spans="2:29" ht="18.75" thickBot="1">
      <c r="B23" s="23"/>
      <c r="C23" s="177"/>
      <c r="D23" s="178" t="s">
        <v>272</v>
      </c>
      <c r="E23" s="179" t="str">
        <f t="shared" si="3"/>
        <v xml:space="preserve"> </v>
      </c>
      <c r="F23" s="180" t="str">
        <f t="shared" si="4"/>
        <v xml:space="preserve"> </v>
      </c>
      <c r="G23" s="168">
        <v>8.788</v>
      </c>
      <c r="H23" s="167">
        <f>IF(ISNUMBER(F23),F23/G23,0)</f>
        <v>0</v>
      </c>
      <c r="I23" s="164"/>
      <c r="L23" s="122"/>
      <c r="M23" s="308"/>
      <c r="N23" s="226" t="s">
        <v>296</v>
      </c>
      <c r="O23" s="227" t="str">
        <f t="shared" si="6"/>
        <v xml:space="preserve"> </v>
      </c>
      <c r="P23" s="228" t="str">
        <f t="shared" si="0"/>
        <v xml:space="preserve"> </v>
      </c>
      <c r="Q23" s="229">
        <v>8.788</v>
      </c>
      <c r="R23" s="230">
        <f t="shared" si="7"/>
        <v>0</v>
      </c>
      <c r="S23" s="231"/>
      <c r="T23" s="231"/>
      <c r="U23" s="231"/>
      <c r="V23" s="273" t="str">
        <f t="shared" si="9"/>
        <v xml:space="preserve"> </v>
      </c>
      <c r="W23" s="274" t="str">
        <f t="shared" si="8"/>
        <v xml:space="preserve"> </v>
      </c>
      <c r="X23" s="275" t="str">
        <f>IF(ISBLANK(X$5)," ",IF(ISNUMBER(M23),(P23-V23)*32," "))</f>
        <v xml:space="preserve"> </v>
      </c>
      <c r="Y23" s="205" t="str">
        <f>IF(ISBLANK(Y$5)," ",IF(ISNUMBER(M23),(P23-V23)*192," "))</f>
        <v xml:space="preserve"> </v>
      </c>
      <c r="Z23" s="209" t="s">
        <v>274</v>
      </c>
      <c r="AA23" s="278" t="str">
        <f t="shared" si="1"/>
        <v xml:space="preserve"> </v>
      </c>
      <c r="AB23" s="241" t="s">
        <v>274</v>
      </c>
      <c r="AC23" s="281" t="str">
        <f t="shared" si="2"/>
        <v xml:space="preserve"> </v>
      </c>
    </row>
    <row r="24" spans="2:29" ht="18" customHeight="1" hidden="1">
      <c r="B24" s="23"/>
      <c r="C24" s="36"/>
      <c r="D24" s="37"/>
      <c r="E24" s="25"/>
      <c r="F24" s="38" t="s">
        <v>219</v>
      </c>
      <c r="G24" s="39">
        <f>IF(SUM(F7:F23)&gt;0,SUM(F7:F23)/H24," NA")</f>
        <v>9.175</v>
      </c>
      <c r="H24" s="40">
        <f>SUM(H7:H23)</f>
        <v>0.108991825613079</v>
      </c>
      <c r="I24" s="27" t="s">
        <v>220</v>
      </c>
      <c r="L24" s="84"/>
      <c r="M24" s="87"/>
      <c r="N24" s="88"/>
      <c r="O24" s="85"/>
      <c r="P24" s="89" t="s">
        <v>219</v>
      </c>
      <c r="Q24" s="90">
        <f>IF(SUM(P7:P23)&gt;0,R24/SUM(P7:P23)," NA")</f>
        <v>9.472437802567882</v>
      </c>
      <c r="R24" s="91">
        <f>SUM(R7:R23)</f>
        <v>37.88975121027153</v>
      </c>
      <c r="S24" s="86" t="s">
        <v>220</v>
      </c>
      <c r="T24" s="27"/>
      <c r="U24" s="14"/>
      <c r="V24" s="215"/>
      <c r="W24" s="213"/>
      <c r="X24" s="216"/>
      <c r="Y24" s="72"/>
      <c r="Z24" s="32"/>
      <c r="AA24" s="243"/>
      <c r="AB24" s="14"/>
      <c r="AC24" s="249"/>
    </row>
    <row r="25" spans="2:29" s="14" customFormat="1" ht="9" customHeight="1" hidden="1" thickBot="1">
      <c r="B25" s="41"/>
      <c r="C25" s="42"/>
      <c r="D25" s="43"/>
      <c r="E25" s="44">
        <f>SUM(E7:E23)</f>
        <v>9.175</v>
      </c>
      <c r="F25" s="45"/>
      <c r="G25" s="44"/>
      <c r="H25" s="44"/>
      <c r="I25" s="46"/>
      <c r="L25" s="92"/>
      <c r="M25" s="93"/>
      <c r="N25" s="94"/>
      <c r="O25" s="95">
        <f>SUM(O7:O23)</f>
        <v>0.8445555586367939</v>
      </c>
      <c r="P25" s="96"/>
      <c r="Q25" s="95"/>
      <c r="R25" s="95"/>
      <c r="S25" s="94"/>
      <c r="T25" s="46"/>
      <c r="V25" s="217"/>
      <c r="W25" s="214"/>
      <c r="X25" s="218"/>
      <c r="Y25" s="73"/>
      <c r="AA25" s="244"/>
      <c r="AC25" s="250"/>
    </row>
    <row r="26" spans="22:29" s="14" customFormat="1" ht="13.5" hidden="1" thickBot="1">
      <c r="V26" s="219" t="s">
        <v>221</v>
      </c>
      <c r="W26" s="213"/>
      <c r="X26" s="220" t="s">
        <v>221</v>
      </c>
      <c r="Y26" s="47" t="s">
        <v>222</v>
      </c>
      <c r="AA26" s="245">
        <f>G24</f>
        <v>9.175</v>
      </c>
      <c r="AC26" s="251" t="str">
        <f>I24</f>
        <v>#/gal</v>
      </c>
    </row>
    <row r="27" spans="6:29" s="14" customFormat="1" ht="13.5" hidden="1" thickBot="1">
      <c r="F27" s="9"/>
      <c r="M27" s="48" t="s">
        <v>223</v>
      </c>
      <c r="V27" s="221"/>
      <c r="W27" s="213"/>
      <c r="X27" s="222"/>
      <c r="Y27" s="49"/>
      <c r="AA27" s="246" t="s">
        <v>224</v>
      </c>
      <c r="AC27" s="252" t="s">
        <v>224</v>
      </c>
    </row>
    <row r="28" spans="2:29" ht="15" customHeight="1" hidden="1">
      <c r="B28" s="9" t="s">
        <v>225</v>
      </c>
      <c r="C28" s="9"/>
      <c r="E28" s="9"/>
      <c r="F28" s="9"/>
      <c r="G28" s="9"/>
      <c r="H28" s="9"/>
      <c r="I28" s="9"/>
      <c r="N28" s="50" t="s">
        <v>226</v>
      </c>
      <c r="P28" s="51">
        <v>0.51</v>
      </c>
      <c r="V28" s="223"/>
      <c r="W28" s="224"/>
      <c r="X28" s="225"/>
      <c r="Y28" s="52"/>
      <c r="AA28" s="247"/>
      <c r="AC28" s="253"/>
    </row>
    <row r="29" spans="3:29" ht="16.5" hidden="1" thickBot="1">
      <c r="C29" s="9"/>
      <c r="E29" s="9"/>
      <c r="F29" s="9"/>
      <c r="G29" s="9"/>
      <c r="H29" s="9"/>
      <c r="I29" s="9"/>
      <c r="N29" s="50" t="s">
        <v>227</v>
      </c>
      <c r="P29" s="53">
        <v>5</v>
      </c>
      <c r="S29" s="14" t="s">
        <v>215</v>
      </c>
      <c r="V29" s="223"/>
      <c r="W29" s="224"/>
      <c r="X29" s="225"/>
      <c r="Y29" s="52"/>
      <c r="AA29" s="247"/>
      <c r="AC29" s="253"/>
    </row>
    <row r="30" spans="3:29" ht="18.75" hidden="1" thickBot="1">
      <c r="C30" s="9"/>
      <c r="E30" s="9"/>
      <c r="F30" s="9"/>
      <c r="G30" s="9"/>
      <c r="H30" s="9"/>
      <c r="I30" s="9"/>
      <c r="N30" s="24" t="s">
        <v>214</v>
      </c>
      <c r="O30" s="25"/>
      <c r="P30" s="104">
        <f>P29*P5/P28</f>
        <v>39.21568627450981</v>
      </c>
      <c r="Q30" s="28"/>
      <c r="R30" s="28"/>
      <c r="S30" s="26" t="s">
        <v>215</v>
      </c>
      <c r="T30" s="29"/>
      <c r="U30" s="29"/>
      <c r="V30" s="223"/>
      <c r="W30" s="224"/>
      <c r="X30" s="225"/>
      <c r="Y30" s="52"/>
      <c r="AA30" s="247"/>
      <c r="AC30" s="253"/>
    </row>
    <row r="31" spans="3:29" ht="13.5" hidden="1" thickBot="1">
      <c r="C31" s="9"/>
      <c r="E31" s="9"/>
      <c r="F31" s="9"/>
      <c r="G31" s="9"/>
      <c r="H31" s="9"/>
      <c r="I31" s="9"/>
      <c r="P31" s="9"/>
      <c r="V31" s="223"/>
      <c r="W31" s="224"/>
      <c r="X31" s="225"/>
      <c r="Y31" s="52"/>
      <c r="AA31" s="247"/>
      <c r="AC31" s="253"/>
    </row>
    <row r="32" spans="3:29" ht="15.75" customHeight="1" thickBot="1">
      <c r="C32" s="9"/>
      <c r="E32" s="9"/>
      <c r="F32" s="9"/>
      <c r="G32" s="9"/>
      <c r="H32" s="9"/>
      <c r="I32" s="9"/>
      <c r="M32" s="303" t="s">
        <v>236</v>
      </c>
      <c r="N32" s="511" t="str">
        <f ca="1">"Created on "&amp;TEXT(NOW(),"mm/dd/yyyy")</f>
        <v>Created on 01/30/2019</v>
      </c>
      <c r="O32" s="511"/>
      <c r="P32" s="511"/>
      <c r="Q32" s="511"/>
      <c r="R32" s="511"/>
      <c r="S32" s="511"/>
      <c r="T32" s="511"/>
      <c r="U32" s="512"/>
      <c r="V32" s="549" t="str">
        <f>ROUND(U2*4,2)&amp;" Total Quarts"</f>
        <v>4 Total Quarts</v>
      </c>
      <c r="W32" s="550"/>
      <c r="X32" s="551"/>
      <c r="Y32" s="265"/>
      <c r="Z32" s="266"/>
      <c r="AA32" s="301" t="str">
        <f>ROUND(SUM(AA7:AA23),3)&amp;" Total Kgs"</f>
        <v>4.3 Total Kgs</v>
      </c>
      <c r="AB32" s="266"/>
      <c r="AC32" s="302" t="str">
        <f>ROUND((SUM(AA7:AA23)*2.20462),2)&amp;" Total Lbs"</f>
        <v>9.48 Total Lbs</v>
      </c>
    </row>
    <row r="33" spans="3:29" ht="2.25" customHeight="1" thickBot="1">
      <c r="C33" s="9"/>
      <c r="E33" s="9"/>
      <c r="F33" s="9"/>
      <c r="G33" s="9"/>
      <c r="H33" s="9"/>
      <c r="I33" s="9"/>
      <c r="M33" s="310"/>
      <c r="N33" s="310"/>
      <c r="O33" s="310"/>
      <c r="P33" s="310"/>
      <c r="Q33" s="310"/>
      <c r="R33" s="310"/>
      <c r="S33" s="310"/>
      <c r="T33" s="310"/>
      <c r="U33" s="150"/>
      <c r="V33" s="552"/>
      <c r="W33" s="552"/>
      <c r="X33" s="552"/>
      <c r="Y33" s="298"/>
      <c r="Z33" s="299"/>
      <c r="AA33" s="300"/>
      <c r="AB33" s="299"/>
      <c r="AC33" s="300"/>
    </row>
    <row r="34" spans="3:29" ht="18" customHeight="1" thickBot="1">
      <c r="C34" s="9"/>
      <c r="E34" s="9"/>
      <c r="F34" s="9"/>
      <c r="G34" s="9"/>
      <c r="H34" s="9"/>
      <c r="I34" s="9"/>
      <c r="M34" s="498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500"/>
    </row>
    <row r="35" spans="3:25" ht="12.75">
      <c r="C35" s="9"/>
      <c r="E35" s="9"/>
      <c r="F35" s="9"/>
      <c r="G35" s="9"/>
      <c r="H35" s="9"/>
      <c r="I35" s="9"/>
      <c r="M35" s="97"/>
      <c r="N35" s="97"/>
      <c r="O35" s="97"/>
      <c r="P35" s="97"/>
      <c r="Q35" s="97"/>
      <c r="R35" s="97"/>
      <c r="S35" s="105"/>
      <c r="T35" s="29"/>
      <c r="U35" s="29"/>
      <c r="V35" s="102"/>
      <c r="W35" s="29"/>
      <c r="X35" s="102"/>
      <c r="Y35" s="52"/>
    </row>
    <row r="36" spans="3:25" ht="12.75">
      <c r="C36" s="9"/>
      <c r="E36" s="9"/>
      <c r="F36" s="9"/>
      <c r="G36" s="9"/>
      <c r="H36" s="9"/>
      <c r="I36" s="9"/>
      <c r="M36" s="29"/>
      <c r="N36" s="29"/>
      <c r="O36" s="29"/>
      <c r="P36" s="29"/>
      <c r="Q36" s="29"/>
      <c r="R36" s="29"/>
      <c r="S36" s="26"/>
      <c r="T36" s="29"/>
      <c r="U36" s="29"/>
      <c r="V36" s="102"/>
      <c r="W36" s="29"/>
      <c r="X36" s="102"/>
      <c r="Y36" s="52"/>
    </row>
    <row r="37" spans="3:25" ht="12.75">
      <c r="C37" s="9"/>
      <c r="E37" s="9"/>
      <c r="F37" s="9"/>
      <c r="G37" s="9"/>
      <c r="H37" s="9"/>
      <c r="I37" s="9"/>
      <c r="M37" s="29"/>
      <c r="N37" s="29"/>
      <c r="O37" s="29"/>
      <c r="P37" s="29"/>
      <c r="Q37" s="29"/>
      <c r="R37" s="29"/>
      <c r="S37" s="26"/>
      <c r="T37" s="29"/>
      <c r="U37" s="29"/>
      <c r="V37" s="102"/>
      <c r="W37" s="29"/>
      <c r="X37" s="102"/>
      <c r="Y37" s="52"/>
    </row>
    <row r="38" spans="3:25" ht="12.75">
      <c r="C38" s="9"/>
      <c r="E38" s="9"/>
      <c r="F38" s="9"/>
      <c r="G38" s="9"/>
      <c r="H38" s="9"/>
      <c r="I38" s="9"/>
      <c r="M38" s="29"/>
      <c r="N38" s="29"/>
      <c r="O38" s="29"/>
      <c r="P38" s="29"/>
      <c r="Q38" s="29"/>
      <c r="R38" s="29"/>
      <c r="S38" s="26"/>
      <c r="T38" s="29"/>
      <c r="U38" s="29"/>
      <c r="V38" s="102"/>
      <c r="W38" s="29"/>
      <c r="X38" s="102"/>
      <c r="Y38" s="52"/>
    </row>
    <row r="39" spans="3:25" ht="12.75">
      <c r="C39" s="9"/>
      <c r="E39" s="9"/>
      <c r="F39" s="9"/>
      <c r="G39" s="9"/>
      <c r="H39" s="9"/>
      <c r="I39" s="9"/>
      <c r="M39" s="29"/>
      <c r="N39" s="29"/>
      <c r="O39" s="29"/>
      <c r="P39" s="29"/>
      <c r="Q39" s="29"/>
      <c r="R39" s="29"/>
      <c r="S39" s="26"/>
      <c r="T39" s="29"/>
      <c r="U39" s="29"/>
      <c r="V39" s="102"/>
      <c r="W39" s="29"/>
      <c r="X39" s="102"/>
      <c r="Y39" s="52"/>
    </row>
    <row r="40" spans="3:25" ht="12.75">
      <c r="C40" s="9"/>
      <c r="E40" s="9"/>
      <c r="F40" s="9"/>
      <c r="G40" s="9"/>
      <c r="H40" s="9"/>
      <c r="I40" s="9"/>
      <c r="P40" s="9"/>
      <c r="V40" s="52"/>
      <c r="X40" s="52"/>
      <c r="Y40" s="52"/>
    </row>
    <row r="41" spans="3:25" ht="12.75">
      <c r="C41" s="9"/>
      <c r="E41" s="9"/>
      <c r="F41" s="9"/>
      <c r="G41" s="9"/>
      <c r="H41" s="9"/>
      <c r="I41" s="9"/>
      <c r="P41" s="9"/>
      <c r="V41" s="52"/>
      <c r="X41" s="52"/>
      <c r="Y41" s="52"/>
    </row>
    <row r="42" spans="3:25" ht="12.75">
      <c r="C42" s="9"/>
      <c r="E42" s="9"/>
      <c r="F42" s="9"/>
      <c r="G42" s="9"/>
      <c r="H42" s="9"/>
      <c r="I42" s="9"/>
      <c r="P42" s="9"/>
      <c r="V42" s="52"/>
      <c r="X42" s="52"/>
      <c r="Y42" s="52"/>
    </row>
    <row r="43" spans="3:25" ht="12.75">
      <c r="C43" s="9"/>
      <c r="E43" s="9"/>
      <c r="F43" s="9"/>
      <c r="G43" s="9"/>
      <c r="H43" s="9"/>
      <c r="I43" s="9"/>
      <c r="P43" s="9"/>
      <c r="V43" s="52"/>
      <c r="X43" s="52"/>
      <c r="Y43" s="52"/>
    </row>
    <row r="44" spans="3:25" ht="12.75">
      <c r="C44" s="9"/>
      <c r="E44" s="9"/>
      <c r="F44" s="9"/>
      <c r="G44" s="9"/>
      <c r="H44" s="9"/>
      <c r="I44" s="9"/>
      <c r="P44" s="9"/>
      <c r="V44" s="52"/>
      <c r="X44" s="52"/>
      <c r="Y44" s="52"/>
    </row>
    <row r="45" spans="3:25" ht="12.75">
      <c r="C45" s="9"/>
      <c r="E45" s="9"/>
      <c r="F45" s="9"/>
      <c r="G45" s="9"/>
      <c r="H45" s="9"/>
      <c r="I45" s="9"/>
      <c r="P45" s="9"/>
      <c r="V45" s="52"/>
      <c r="X45" s="52"/>
      <c r="Y45" s="52"/>
    </row>
    <row r="46" spans="3:25" ht="12.75">
      <c r="C46" s="9"/>
      <c r="E46" s="9"/>
      <c r="F46" s="9"/>
      <c r="G46" s="9"/>
      <c r="H46" s="9"/>
      <c r="I46" s="9"/>
      <c r="P46" s="9"/>
      <c r="V46" s="52"/>
      <c r="X46" s="52"/>
      <c r="Y46" s="52"/>
    </row>
    <row r="47" spans="3:25" ht="12.75">
      <c r="C47" s="9"/>
      <c r="E47" s="9"/>
      <c r="F47" s="9"/>
      <c r="G47" s="9"/>
      <c r="H47" s="9"/>
      <c r="I47" s="9"/>
      <c r="P47" s="9"/>
      <c r="V47" s="52"/>
      <c r="X47" s="52"/>
      <c r="Y47" s="52"/>
    </row>
  </sheetData>
  <sheetProtection algorithmName="SHA-512" hashValue="leayvYAPKc6Aa3FGtO6ZOmPhPagyoTl6hb6TcW9ypiNlI7yyop39e6P1/bB7cg6royk2gY0GnkWSORqvmCn67Q==" saltValue="VkX162eMM0xk3sis77xrmQ==" spinCount="100000" sheet="1" selectLockedCells="1"/>
  <mergeCells count="16">
    <mergeCell ref="AA5:AA6"/>
    <mergeCell ref="AC5:AC6"/>
    <mergeCell ref="V32:X32"/>
    <mergeCell ref="V33:X33"/>
    <mergeCell ref="M34:AC34"/>
    <mergeCell ref="AB4:AB5"/>
    <mergeCell ref="N32:U32"/>
    <mergeCell ref="K2:N2"/>
    <mergeCell ref="L4:N6"/>
    <mergeCell ref="U4:U6"/>
    <mergeCell ref="V4:X4"/>
    <mergeCell ref="Z4:Z5"/>
    <mergeCell ref="S5:S6"/>
    <mergeCell ref="V5:V6"/>
    <mergeCell ref="W5:W6"/>
    <mergeCell ref="X5:X6"/>
  </mergeCells>
  <conditionalFormatting sqref="N7:N23">
    <cfRule type="expression" priority="5" dxfId="4">
      <formula>LEN(M7)&lt;&gt;0</formula>
    </cfRule>
  </conditionalFormatting>
  <conditionalFormatting sqref="Z7">
    <cfRule type="expression" priority="4" dxfId="0">
      <formula>LEN($M7)&lt;&gt;0</formula>
    </cfRule>
  </conditionalFormatting>
  <conditionalFormatting sqref="Z8:Z23">
    <cfRule type="expression" priority="3" dxfId="0">
      <formula>LEN($M8)&lt;&gt;0</formula>
    </cfRule>
  </conditionalFormatting>
  <conditionalFormatting sqref="AB7">
    <cfRule type="expression" priority="2" dxfId="0">
      <formula>LEN($M7)&lt;&gt;0</formula>
    </cfRule>
  </conditionalFormatting>
  <conditionalFormatting sqref="AB8:AB23">
    <cfRule type="expression" priority="1" dxfId="0">
      <formula>LEN($M8)&lt;&gt;0</formula>
    </cfRule>
  </conditionalFormatting>
  <printOptions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9822-E014-44FE-BC0D-0D1298626604}">
  <sheetPr>
    <tabColor theme="6" tint="-0.4999699890613556"/>
    <pageSetUpPr fitToPage="1"/>
  </sheetPr>
  <dimension ref="A1:AC47"/>
  <sheetViews>
    <sheetView showGridLines="0" defaultGridColor="0" colorId="12" workbookViewId="0" topLeftCell="K1">
      <selection activeCell="U2" sqref="U2"/>
    </sheetView>
  </sheetViews>
  <sheetFormatPr defaultColWidth="9.140625" defaultRowHeight="12.75"/>
  <cols>
    <col min="1" max="1" width="7.421875" style="318" hidden="1" customWidth="1"/>
    <col min="2" max="2" width="5.28125" style="318" hidden="1" customWidth="1"/>
    <col min="3" max="3" width="7.8515625" style="449" hidden="1" customWidth="1"/>
    <col min="4" max="4" width="15.7109375" style="318" hidden="1" customWidth="1"/>
    <col min="5" max="5" width="9.7109375" style="334" hidden="1" customWidth="1"/>
    <col min="6" max="6" width="11.7109375" style="335" hidden="1" customWidth="1"/>
    <col min="7" max="7" width="11.7109375" style="450" hidden="1" customWidth="1"/>
    <col min="8" max="8" width="8.28125" style="450" hidden="1" customWidth="1"/>
    <col min="9" max="9" width="6.140625" style="368" hidden="1" customWidth="1"/>
    <col min="10" max="10" width="0.85546875" style="318" hidden="1" customWidth="1"/>
    <col min="11" max="11" width="1.7109375" style="318" customWidth="1"/>
    <col min="12" max="12" width="1.28515625" style="318" hidden="1" customWidth="1"/>
    <col min="13" max="13" width="11.00390625" style="318" customWidth="1"/>
    <col min="14" max="14" width="16.57421875" style="318" customWidth="1"/>
    <col min="15" max="15" width="24.140625" style="318" hidden="1" customWidth="1"/>
    <col min="16" max="16" width="17.00390625" style="451" hidden="1" customWidth="1"/>
    <col min="17" max="18" width="17.00390625" style="318" hidden="1" customWidth="1"/>
    <col min="19" max="19" width="17.00390625" style="368" hidden="1" customWidth="1"/>
    <col min="20" max="20" width="5.421875" style="318" customWidth="1"/>
    <col min="21" max="21" width="10.28125" style="318" customWidth="1"/>
    <col min="22" max="22" width="11.57421875" style="323" customWidth="1"/>
    <col min="23" max="23" width="3.7109375" style="318" customWidth="1"/>
    <col min="24" max="24" width="12.00390625" style="323" customWidth="1"/>
    <col min="25" max="25" width="8.8515625" style="323" hidden="1" customWidth="1"/>
    <col min="26" max="26" width="8.140625" style="318" customWidth="1"/>
    <col min="27" max="27" width="18.140625" style="318" customWidth="1"/>
    <col min="28" max="28" width="9.00390625" style="318" customWidth="1"/>
    <col min="29" max="29" width="28.7109375" style="318" customWidth="1"/>
    <col min="30" max="235" width="9.140625" style="318" customWidth="1"/>
    <col min="236" max="245" width="9.140625" style="318" hidden="1" customWidth="1"/>
    <col min="246" max="246" width="1.7109375" style="318" customWidth="1"/>
    <col min="247" max="247" width="2.7109375" style="318" customWidth="1"/>
    <col min="248" max="248" width="8.57421875" style="318" customWidth="1"/>
    <col min="249" max="249" width="10.421875" style="318" customWidth="1"/>
    <col min="250" max="250" width="9.140625" style="318" hidden="1" customWidth="1"/>
    <col min="251" max="251" width="8.28125" style="318" customWidth="1"/>
    <col min="252" max="253" width="9.140625" style="318" hidden="1" customWidth="1"/>
    <col min="254" max="254" width="4.421875" style="318" customWidth="1"/>
    <col min="255" max="255" width="11.00390625" style="318" customWidth="1"/>
    <col min="256" max="256" width="11.57421875" style="318" customWidth="1"/>
    <col min="257" max="257" width="6.8515625" style="318" customWidth="1"/>
    <col min="258" max="258" width="8.8515625" style="318" customWidth="1"/>
    <col min="259" max="259" width="9.140625" style="318" hidden="1" customWidth="1"/>
    <col min="260" max="260" width="6.421875" style="318" customWidth="1"/>
    <col min="261" max="261" width="11.57421875" style="318" customWidth="1"/>
    <col min="262" max="263" width="9.140625" style="318" customWidth="1"/>
    <col min="264" max="264" width="52.140625" style="318" customWidth="1"/>
    <col min="265" max="491" width="9.140625" style="318" customWidth="1"/>
    <col min="492" max="501" width="9.140625" style="318" hidden="1" customWidth="1"/>
    <col min="502" max="502" width="1.7109375" style="318" customWidth="1"/>
    <col min="503" max="503" width="2.7109375" style="318" customWidth="1"/>
    <col min="504" max="504" width="8.57421875" style="318" customWidth="1"/>
    <col min="505" max="505" width="10.421875" style="318" customWidth="1"/>
    <col min="506" max="506" width="9.140625" style="318" hidden="1" customWidth="1"/>
    <col min="507" max="507" width="8.28125" style="318" customWidth="1"/>
    <col min="508" max="509" width="9.140625" style="318" hidden="1" customWidth="1"/>
    <col min="510" max="510" width="4.421875" style="318" customWidth="1"/>
    <col min="511" max="511" width="11.00390625" style="318" customWidth="1"/>
    <col min="512" max="512" width="11.57421875" style="318" customWidth="1"/>
    <col min="513" max="513" width="6.8515625" style="318" customWidth="1"/>
    <col min="514" max="514" width="8.8515625" style="318" customWidth="1"/>
    <col min="515" max="515" width="9.140625" style="318" hidden="1" customWidth="1"/>
    <col min="516" max="516" width="6.421875" style="318" customWidth="1"/>
    <col min="517" max="517" width="11.57421875" style="318" customWidth="1"/>
    <col min="518" max="519" width="9.140625" style="318" customWidth="1"/>
    <col min="520" max="520" width="52.140625" style="318" customWidth="1"/>
    <col min="521" max="747" width="9.140625" style="318" customWidth="1"/>
    <col min="748" max="757" width="9.140625" style="318" hidden="1" customWidth="1"/>
    <col min="758" max="758" width="1.7109375" style="318" customWidth="1"/>
    <col min="759" max="759" width="2.7109375" style="318" customWidth="1"/>
    <col min="760" max="760" width="8.57421875" style="318" customWidth="1"/>
    <col min="761" max="761" width="10.421875" style="318" customWidth="1"/>
    <col min="762" max="762" width="9.140625" style="318" hidden="1" customWidth="1"/>
    <col min="763" max="763" width="8.28125" style="318" customWidth="1"/>
    <col min="764" max="765" width="9.140625" style="318" hidden="1" customWidth="1"/>
    <col min="766" max="766" width="4.421875" style="318" customWidth="1"/>
    <col min="767" max="767" width="11.00390625" style="318" customWidth="1"/>
    <col min="768" max="768" width="11.57421875" style="318" customWidth="1"/>
    <col min="769" max="769" width="6.8515625" style="318" customWidth="1"/>
    <col min="770" max="770" width="8.8515625" style="318" customWidth="1"/>
    <col min="771" max="771" width="9.140625" style="318" hidden="1" customWidth="1"/>
    <col min="772" max="772" width="6.421875" style="318" customWidth="1"/>
    <col min="773" max="773" width="11.57421875" style="318" customWidth="1"/>
    <col min="774" max="775" width="9.140625" style="318" customWidth="1"/>
    <col min="776" max="776" width="52.140625" style="318" customWidth="1"/>
    <col min="777" max="1003" width="9.140625" style="318" customWidth="1"/>
    <col min="1004" max="1013" width="9.140625" style="318" hidden="1" customWidth="1"/>
    <col min="1014" max="1014" width="1.7109375" style="318" customWidth="1"/>
    <col min="1015" max="1015" width="2.7109375" style="318" customWidth="1"/>
    <col min="1016" max="1016" width="8.57421875" style="318" customWidth="1"/>
    <col min="1017" max="1017" width="10.421875" style="318" customWidth="1"/>
    <col min="1018" max="1018" width="9.140625" style="318" hidden="1" customWidth="1"/>
    <col min="1019" max="1019" width="8.28125" style="318" customWidth="1"/>
    <col min="1020" max="1021" width="9.140625" style="318" hidden="1" customWidth="1"/>
    <col min="1022" max="1022" width="4.421875" style="318" customWidth="1"/>
    <col min="1023" max="1023" width="11.00390625" style="318" customWidth="1"/>
    <col min="1024" max="1024" width="11.57421875" style="318" customWidth="1"/>
    <col min="1025" max="1025" width="6.8515625" style="318" customWidth="1"/>
    <col min="1026" max="1026" width="8.8515625" style="318" customWidth="1"/>
    <col min="1027" max="1027" width="9.140625" style="318" hidden="1" customWidth="1"/>
    <col min="1028" max="1028" width="6.421875" style="318" customWidth="1"/>
    <col min="1029" max="1029" width="11.57421875" style="318" customWidth="1"/>
    <col min="1030" max="1031" width="9.140625" style="318" customWidth="1"/>
    <col min="1032" max="1032" width="52.140625" style="318" customWidth="1"/>
    <col min="1033" max="1259" width="9.140625" style="318" customWidth="1"/>
    <col min="1260" max="1269" width="9.140625" style="318" hidden="1" customWidth="1"/>
    <col min="1270" max="1270" width="1.7109375" style="318" customWidth="1"/>
    <col min="1271" max="1271" width="2.7109375" style="318" customWidth="1"/>
    <col min="1272" max="1272" width="8.57421875" style="318" customWidth="1"/>
    <col min="1273" max="1273" width="10.421875" style="318" customWidth="1"/>
    <col min="1274" max="1274" width="9.140625" style="318" hidden="1" customWidth="1"/>
    <col min="1275" max="1275" width="8.28125" style="318" customWidth="1"/>
    <col min="1276" max="1277" width="9.140625" style="318" hidden="1" customWidth="1"/>
    <col min="1278" max="1278" width="4.421875" style="318" customWidth="1"/>
    <col min="1279" max="1279" width="11.00390625" style="318" customWidth="1"/>
    <col min="1280" max="1280" width="11.57421875" style="318" customWidth="1"/>
    <col min="1281" max="1281" width="6.8515625" style="318" customWidth="1"/>
    <col min="1282" max="1282" width="8.8515625" style="318" customWidth="1"/>
    <col min="1283" max="1283" width="9.140625" style="318" hidden="1" customWidth="1"/>
    <col min="1284" max="1284" width="6.421875" style="318" customWidth="1"/>
    <col min="1285" max="1285" width="11.57421875" style="318" customWidth="1"/>
    <col min="1286" max="1287" width="9.140625" style="318" customWidth="1"/>
    <col min="1288" max="1288" width="52.140625" style="318" customWidth="1"/>
    <col min="1289" max="1515" width="9.140625" style="318" customWidth="1"/>
    <col min="1516" max="1525" width="9.140625" style="318" hidden="1" customWidth="1"/>
    <col min="1526" max="1526" width="1.7109375" style="318" customWidth="1"/>
    <col min="1527" max="1527" width="2.7109375" style="318" customWidth="1"/>
    <col min="1528" max="1528" width="8.57421875" style="318" customWidth="1"/>
    <col min="1529" max="1529" width="10.421875" style="318" customWidth="1"/>
    <col min="1530" max="1530" width="9.140625" style="318" hidden="1" customWidth="1"/>
    <col min="1531" max="1531" width="8.28125" style="318" customWidth="1"/>
    <col min="1532" max="1533" width="9.140625" style="318" hidden="1" customWidth="1"/>
    <col min="1534" max="1534" width="4.421875" style="318" customWidth="1"/>
    <col min="1535" max="1535" width="11.00390625" style="318" customWidth="1"/>
    <col min="1536" max="1536" width="11.57421875" style="318" customWidth="1"/>
    <col min="1537" max="1537" width="6.8515625" style="318" customWidth="1"/>
    <col min="1538" max="1538" width="8.8515625" style="318" customWidth="1"/>
    <col min="1539" max="1539" width="9.140625" style="318" hidden="1" customWidth="1"/>
    <col min="1540" max="1540" width="6.421875" style="318" customWidth="1"/>
    <col min="1541" max="1541" width="11.57421875" style="318" customWidth="1"/>
    <col min="1542" max="1543" width="9.140625" style="318" customWidth="1"/>
    <col min="1544" max="1544" width="52.140625" style="318" customWidth="1"/>
    <col min="1545" max="1771" width="9.140625" style="318" customWidth="1"/>
    <col min="1772" max="1781" width="9.140625" style="318" hidden="1" customWidth="1"/>
    <col min="1782" max="1782" width="1.7109375" style="318" customWidth="1"/>
    <col min="1783" max="1783" width="2.7109375" style="318" customWidth="1"/>
    <col min="1784" max="1784" width="8.57421875" style="318" customWidth="1"/>
    <col min="1785" max="1785" width="10.421875" style="318" customWidth="1"/>
    <col min="1786" max="1786" width="9.140625" style="318" hidden="1" customWidth="1"/>
    <col min="1787" max="1787" width="8.28125" style="318" customWidth="1"/>
    <col min="1788" max="1789" width="9.140625" style="318" hidden="1" customWidth="1"/>
    <col min="1790" max="1790" width="4.421875" style="318" customWidth="1"/>
    <col min="1791" max="1791" width="11.00390625" style="318" customWidth="1"/>
    <col min="1792" max="1792" width="11.57421875" style="318" customWidth="1"/>
    <col min="1793" max="1793" width="6.8515625" style="318" customWidth="1"/>
    <col min="1794" max="1794" width="8.8515625" style="318" customWidth="1"/>
    <col min="1795" max="1795" width="9.140625" style="318" hidden="1" customWidth="1"/>
    <col min="1796" max="1796" width="6.421875" style="318" customWidth="1"/>
    <col min="1797" max="1797" width="11.57421875" style="318" customWidth="1"/>
    <col min="1798" max="1799" width="9.140625" style="318" customWidth="1"/>
    <col min="1800" max="1800" width="52.140625" style="318" customWidth="1"/>
    <col min="1801" max="2027" width="9.140625" style="318" customWidth="1"/>
    <col min="2028" max="2037" width="9.140625" style="318" hidden="1" customWidth="1"/>
    <col min="2038" max="2038" width="1.7109375" style="318" customWidth="1"/>
    <col min="2039" max="2039" width="2.7109375" style="318" customWidth="1"/>
    <col min="2040" max="2040" width="8.57421875" style="318" customWidth="1"/>
    <col min="2041" max="2041" width="10.421875" style="318" customWidth="1"/>
    <col min="2042" max="2042" width="9.140625" style="318" hidden="1" customWidth="1"/>
    <col min="2043" max="2043" width="8.28125" style="318" customWidth="1"/>
    <col min="2044" max="2045" width="9.140625" style="318" hidden="1" customWidth="1"/>
    <col min="2046" max="2046" width="4.421875" style="318" customWidth="1"/>
    <col min="2047" max="2047" width="11.00390625" style="318" customWidth="1"/>
    <col min="2048" max="2048" width="11.57421875" style="318" customWidth="1"/>
    <col min="2049" max="2049" width="6.8515625" style="318" customWidth="1"/>
    <col min="2050" max="2050" width="8.8515625" style="318" customWidth="1"/>
    <col min="2051" max="2051" width="9.140625" style="318" hidden="1" customWidth="1"/>
    <col min="2052" max="2052" width="6.421875" style="318" customWidth="1"/>
    <col min="2053" max="2053" width="11.57421875" style="318" customWidth="1"/>
    <col min="2054" max="2055" width="9.140625" style="318" customWidth="1"/>
    <col min="2056" max="2056" width="52.140625" style="318" customWidth="1"/>
    <col min="2057" max="2283" width="9.140625" style="318" customWidth="1"/>
    <col min="2284" max="2293" width="9.140625" style="318" hidden="1" customWidth="1"/>
    <col min="2294" max="2294" width="1.7109375" style="318" customWidth="1"/>
    <col min="2295" max="2295" width="2.7109375" style="318" customWidth="1"/>
    <col min="2296" max="2296" width="8.57421875" style="318" customWidth="1"/>
    <col min="2297" max="2297" width="10.421875" style="318" customWidth="1"/>
    <col min="2298" max="2298" width="9.140625" style="318" hidden="1" customWidth="1"/>
    <col min="2299" max="2299" width="8.28125" style="318" customWidth="1"/>
    <col min="2300" max="2301" width="9.140625" style="318" hidden="1" customWidth="1"/>
    <col min="2302" max="2302" width="4.421875" style="318" customWidth="1"/>
    <col min="2303" max="2303" width="11.00390625" style="318" customWidth="1"/>
    <col min="2304" max="2304" width="11.57421875" style="318" customWidth="1"/>
    <col min="2305" max="2305" width="6.8515625" style="318" customWidth="1"/>
    <col min="2306" max="2306" width="8.8515625" style="318" customWidth="1"/>
    <col min="2307" max="2307" width="9.140625" style="318" hidden="1" customWidth="1"/>
    <col min="2308" max="2308" width="6.421875" style="318" customWidth="1"/>
    <col min="2309" max="2309" width="11.57421875" style="318" customWidth="1"/>
    <col min="2310" max="2311" width="9.140625" style="318" customWidth="1"/>
    <col min="2312" max="2312" width="52.140625" style="318" customWidth="1"/>
    <col min="2313" max="2539" width="9.140625" style="318" customWidth="1"/>
    <col min="2540" max="2549" width="9.140625" style="318" hidden="1" customWidth="1"/>
    <col min="2550" max="2550" width="1.7109375" style="318" customWidth="1"/>
    <col min="2551" max="2551" width="2.7109375" style="318" customWidth="1"/>
    <col min="2552" max="2552" width="8.57421875" style="318" customWidth="1"/>
    <col min="2553" max="2553" width="10.421875" style="318" customWidth="1"/>
    <col min="2554" max="2554" width="9.140625" style="318" hidden="1" customWidth="1"/>
    <col min="2555" max="2555" width="8.28125" style="318" customWidth="1"/>
    <col min="2556" max="2557" width="9.140625" style="318" hidden="1" customWidth="1"/>
    <col min="2558" max="2558" width="4.421875" style="318" customWidth="1"/>
    <col min="2559" max="2559" width="11.00390625" style="318" customWidth="1"/>
    <col min="2560" max="2560" width="11.57421875" style="318" customWidth="1"/>
    <col min="2561" max="2561" width="6.8515625" style="318" customWidth="1"/>
    <col min="2562" max="2562" width="8.8515625" style="318" customWidth="1"/>
    <col min="2563" max="2563" width="9.140625" style="318" hidden="1" customWidth="1"/>
    <col min="2564" max="2564" width="6.421875" style="318" customWidth="1"/>
    <col min="2565" max="2565" width="11.57421875" style="318" customWidth="1"/>
    <col min="2566" max="2567" width="9.140625" style="318" customWidth="1"/>
    <col min="2568" max="2568" width="52.140625" style="318" customWidth="1"/>
    <col min="2569" max="2795" width="9.140625" style="318" customWidth="1"/>
    <col min="2796" max="2805" width="9.140625" style="318" hidden="1" customWidth="1"/>
    <col min="2806" max="2806" width="1.7109375" style="318" customWidth="1"/>
    <col min="2807" max="2807" width="2.7109375" style="318" customWidth="1"/>
    <col min="2808" max="2808" width="8.57421875" style="318" customWidth="1"/>
    <col min="2809" max="2809" width="10.421875" style="318" customWidth="1"/>
    <col min="2810" max="2810" width="9.140625" style="318" hidden="1" customWidth="1"/>
    <col min="2811" max="2811" width="8.28125" style="318" customWidth="1"/>
    <col min="2812" max="2813" width="9.140625" style="318" hidden="1" customWidth="1"/>
    <col min="2814" max="2814" width="4.421875" style="318" customWidth="1"/>
    <col min="2815" max="2815" width="11.00390625" style="318" customWidth="1"/>
    <col min="2816" max="2816" width="11.57421875" style="318" customWidth="1"/>
    <col min="2817" max="2817" width="6.8515625" style="318" customWidth="1"/>
    <col min="2818" max="2818" width="8.8515625" style="318" customWidth="1"/>
    <col min="2819" max="2819" width="9.140625" style="318" hidden="1" customWidth="1"/>
    <col min="2820" max="2820" width="6.421875" style="318" customWidth="1"/>
    <col min="2821" max="2821" width="11.57421875" style="318" customWidth="1"/>
    <col min="2822" max="2823" width="9.140625" style="318" customWidth="1"/>
    <col min="2824" max="2824" width="52.140625" style="318" customWidth="1"/>
    <col min="2825" max="3051" width="9.140625" style="318" customWidth="1"/>
    <col min="3052" max="3061" width="9.140625" style="318" hidden="1" customWidth="1"/>
    <col min="3062" max="3062" width="1.7109375" style="318" customWidth="1"/>
    <col min="3063" max="3063" width="2.7109375" style="318" customWidth="1"/>
    <col min="3064" max="3064" width="8.57421875" style="318" customWidth="1"/>
    <col min="3065" max="3065" width="10.421875" style="318" customWidth="1"/>
    <col min="3066" max="3066" width="9.140625" style="318" hidden="1" customWidth="1"/>
    <col min="3067" max="3067" width="8.28125" style="318" customWidth="1"/>
    <col min="3068" max="3069" width="9.140625" style="318" hidden="1" customWidth="1"/>
    <col min="3070" max="3070" width="4.421875" style="318" customWidth="1"/>
    <col min="3071" max="3071" width="11.00390625" style="318" customWidth="1"/>
    <col min="3072" max="3072" width="11.57421875" style="318" customWidth="1"/>
    <col min="3073" max="3073" width="6.8515625" style="318" customWidth="1"/>
    <col min="3074" max="3074" width="8.8515625" style="318" customWidth="1"/>
    <col min="3075" max="3075" width="9.140625" style="318" hidden="1" customWidth="1"/>
    <col min="3076" max="3076" width="6.421875" style="318" customWidth="1"/>
    <col min="3077" max="3077" width="11.57421875" style="318" customWidth="1"/>
    <col min="3078" max="3079" width="9.140625" style="318" customWidth="1"/>
    <col min="3080" max="3080" width="52.140625" style="318" customWidth="1"/>
    <col min="3081" max="3307" width="9.140625" style="318" customWidth="1"/>
    <col min="3308" max="3317" width="9.140625" style="318" hidden="1" customWidth="1"/>
    <col min="3318" max="3318" width="1.7109375" style="318" customWidth="1"/>
    <col min="3319" max="3319" width="2.7109375" style="318" customWidth="1"/>
    <col min="3320" max="3320" width="8.57421875" style="318" customWidth="1"/>
    <col min="3321" max="3321" width="10.421875" style="318" customWidth="1"/>
    <col min="3322" max="3322" width="9.140625" style="318" hidden="1" customWidth="1"/>
    <col min="3323" max="3323" width="8.28125" style="318" customWidth="1"/>
    <col min="3324" max="3325" width="9.140625" style="318" hidden="1" customWidth="1"/>
    <col min="3326" max="3326" width="4.421875" style="318" customWidth="1"/>
    <col min="3327" max="3327" width="11.00390625" style="318" customWidth="1"/>
    <col min="3328" max="3328" width="11.57421875" style="318" customWidth="1"/>
    <col min="3329" max="3329" width="6.8515625" style="318" customWidth="1"/>
    <col min="3330" max="3330" width="8.8515625" style="318" customWidth="1"/>
    <col min="3331" max="3331" width="9.140625" style="318" hidden="1" customWidth="1"/>
    <col min="3332" max="3332" width="6.421875" style="318" customWidth="1"/>
    <col min="3333" max="3333" width="11.57421875" style="318" customWidth="1"/>
    <col min="3334" max="3335" width="9.140625" style="318" customWidth="1"/>
    <col min="3336" max="3336" width="52.140625" style="318" customWidth="1"/>
    <col min="3337" max="3563" width="9.140625" style="318" customWidth="1"/>
    <col min="3564" max="3573" width="9.140625" style="318" hidden="1" customWidth="1"/>
    <col min="3574" max="3574" width="1.7109375" style="318" customWidth="1"/>
    <col min="3575" max="3575" width="2.7109375" style="318" customWidth="1"/>
    <col min="3576" max="3576" width="8.57421875" style="318" customWidth="1"/>
    <col min="3577" max="3577" width="10.421875" style="318" customWidth="1"/>
    <col min="3578" max="3578" width="9.140625" style="318" hidden="1" customWidth="1"/>
    <col min="3579" max="3579" width="8.28125" style="318" customWidth="1"/>
    <col min="3580" max="3581" width="9.140625" style="318" hidden="1" customWidth="1"/>
    <col min="3582" max="3582" width="4.421875" style="318" customWidth="1"/>
    <col min="3583" max="3583" width="11.00390625" style="318" customWidth="1"/>
    <col min="3584" max="3584" width="11.57421875" style="318" customWidth="1"/>
    <col min="3585" max="3585" width="6.8515625" style="318" customWidth="1"/>
    <col min="3586" max="3586" width="8.8515625" style="318" customWidth="1"/>
    <col min="3587" max="3587" width="9.140625" style="318" hidden="1" customWidth="1"/>
    <col min="3588" max="3588" width="6.421875" style="318" customWidth="1"/>
    <col min="3589" max="3589" width="11.57421875" style="318" customWidth="1"/>
    <col min="3590" max="3591" width="9.140625" style="318" customWidth="1"/>
    <col min="3592" max="3592" width="52.140625" style="318" customWidth="1"/>
    <col min="3593" max="3819" width="9.140625" style="318" customWidth="1"/>
    <col min="3820" max="3829" width="9.140625" style="318" hidden="1" customWidth="1"/>
    <col min="3830" max="3830" width="1.7109375" style="318" customWidth="1"/>
    <col min="3831" max="3831" width="2.7109375" style="318" customWidth="1"/>
    <col min="3832" max="3832" width="8.57421875" style="318" customWidth="1"/>
    <col min="3833" max="3833" width="10.421875" style="318" customWidth="1"/>
    <col min="3834" max="3834" width="9.140625" style="318" hidden="1" customWidth="1"/>
    <col min="3835" max="3835" width="8.28125" style="318" customWidth="1"/>
    <col min="3836" max="3837" width="9.140625" style="318" hidden="1" customWidth="1"/>
    <col min="3838" max="3838" width="4.421875" style="318" customWidth="1"/>
    <col min="3839" max="3839" width="11.00390625" style="318" customWidth="1"/>
    <col min="3840" max="3840" width="11.57421875" style="318" customWidth="1"/>
    <col min="3841" max="3841" width="6.8515625" style="318" customWidth="1"/>
    <col min="3842" max="3842" width="8.8515625" style="318" customWidth="1"/>
    <col min="3843" max="3843" width="9.140625" style="318" hidden="1" customWidth="1"/>
    <col min="3844" max="3844" width="6.421875" style="318" customWidth="1"/>
    <col min="3845" max="3845" width="11.57421875" style="318" customWidth="1"/>
    <col min="3846" max="3847" width="9.140625" style="318" customWidth="1"/>
    <col min="3848" max="3848" width="52.140625" style="318" customWidth="1"/>
    <col min="3849" max="4075" width="9.140625" style="318" customWidth="1"/>
    <col min="4076" max="4085" width="9.140625" style="318" hidden="1" customWidth="1"/>
    <col min="4086" max="4086" width="1.7109375" style="318" customWidth="1"/>
    <col min="4087" max="4087" width="2.7109375" style="318" customWidth="1"/>
    <col min="4088" max="4088" width="8.57421875" style="318" customWidth="1"/>
    <col min="4089" max="4089" width="10.421875" style="318" customWidth="1"/>
    <col min="4090" max="4090" width="9.140625" style="318" hidden="1" customWidth="1"/>
    <col min="4091" max="4091" width="8.28125" style="318" customWidth="1"/>
    <col min="4092" max="4093" width="9.140625" style="318" hidden="1" customWidth="1"/>
    <col min="4094" max="4094" width="4.421875" style="318" customWidth="1"/>
    <col min="4095" max="4095" width="11.00390625" style="318" customWidth="1"/>
    <col min="4096" max="4096" width="11.57421875" style="318" customWidth="1"/>
    <col min="4097" max="4097" width="6.8515625" style="318" customWidth="1"/>
    <col min="4098" max="4098" width="8.8515625" style="318" customWidth="1"/>
    <col min="4099" max="4099" width="9.140625" style="318" hidden="1" customWidth="1"/>
    <col min="4100" max="4100" width="6.421875" style="318" customWidth="1"/>
    <col min="4101" max="4101" width="11.57421875" style="318" customWidth="1"/>
    <col min="4102" max="4103" width="9.140625" style="318" customWidth="1"/>
    <col min="4104" max="4104" width="52.140625" style="318" customWidth="1"/>
    <col min="4105" max="4331" width="9.140625" style="318" customWidth="1"/>
    <col min="4332" max="4341" width="9.140625" style="318" hidden="1" customWidth="1"/>
    <col min="4342" max="4342" width="1.7109375" style="318" customWidth="1"/>
    <col min="4343" max="4343" width="2.7109375" style="318" customWidth="1"/>
    <col min="4344" max="4344" width="8.57421875" style="318" customWidth="1"/>
    <col min="4345" max="4345" width="10.421875" style="318" customWidth="1"/>
    <col min="4346" max="4346" width="9.140625" style="318" hidden="1" customWidth="1"/>
    <col min="4347" max="4347" width="8.28125" style="318" customWidth="1"/>
    <col min="4348" max="4349" width="9.140625" style="318" hidden="1" customWidth="1"/>
    <col min="4350" max="4350" width="4.421875" style="318" customWidth="1"/>
    <col min="4351" max="4351" width="11.00390625" style="318" customWidth="1"/>
    <col min="4352" max="4352" width="11.57421875" style="318" customWidth="1"/>
    <col min="4353" max="4353" width="6.8515625" style="318" customWidth="1"/>
    <col min="4354" max="4354" width="8.8515625" style="318" customWidth="1"/>
    <col min="4355" max="4355" width="9.140625" style="318" hidden="1" customWidth="1"/>
    <col min="4356" max="4356" width="6.421875" style="318" customWidth="1"/>
    <col min="4357" max="4357" width="11.57421875" style="318" customWidth="1"/>
    <col min="4358" max="4359" width="9.140625" style="318" customWidth="1"/>
    <col min="4360" max="4360" width="52.140625" style="318" customWidth="1"/>
    <col min="4361" max="4587" width="9.140625" style="318" customWidth="1"/>
    <col min="4588" max="4597" width="9.140625" style="318" hidden="1" customWidth="1"/>
    <col min="4598" max="4598" width="1.7109375" style="318" customWidth="1"/>
    <col min="4599" max="4599" width="2.7109375" style="318" customWidth="1"/>
    <col min="4600" max="4600" width="8.57421875" style="318" customWidth="1"/>
    <col min="4601" max="4601" width="10.421875" style="318" customWidth="1"/>
    <col min="4602" max="4602" width="9.140625" style="318" hidden="1" customWidth="1"/>
    <col min="4603" max="4603" width="8.28125" style="318" customWidth="1"/>
    <col min="4604" max="4605" width="9.140625" style="318" hidden="1" customWidth="1"/>
    <col min="4606" max="4606" width="4.421875" style="318" customWidth="1"/>
    <col min="4607" max="4607" width="11.00390625" style="318" customWidth="1"/>
    <col min="4608" max="4608" width="11.57421875" style="318" customWidth="1"/>
    <col min="4609" max="4609" width="6.8515625" style="318" customWidth="1"/>
    <col min="4610" max="4610" width="8.8515625" style="318" customWidth="1"/>
    <col min="4611" max="4611" width="9.140625" style="318" hidden="1" customWidth="1"/>
    <col min="4612" max="4612" width="6.421875" style="318" customWidth="1"/>
    <col min="4613" max="4613" width="11.57421875" style="318" customWidth="1"/>
    <col min="4614" max="4615" width="9.140625" style="318" customWidth="1"/>
    <col min="4616" max="4616" width="52.140625" style="318" customWidth="1"/>
    <col min="4617" max="4843" width="9.140625" style="318" customWidth="1"/>
    <col min="4844" max="4853" width="9.140625" style="318" hidden="1" customWidth="1"/>
    <col min="4854" max="4854" width="1.7109375" style="318" customWidth="1"/>
    <col min="4855" max="4855" width="2.7109375" style="318" customWidth="1"/>
    <col min="4856" max="4856" width="8.57421875" style="318" customWidth="1"/>
    <col min="4857" max="4857" width="10.421875" style="318" customWidth="1"/>
    <col min="4858" max="4858" width="9.140625" style="318" hidden="1" customWidth="1"/>
    <col min="4859" max="4859" width="8.28125" style="318" customWidth="1"/>
    <col min="4860" max="4861" width="9.140625" style="318" hidden="1" customWidth="1"/>
    <col min="4862" max="4862" width="4.421875" style="318" customWidth="1"/>
    <col min="4863" max="4863" width="11.00390625" style="318" customWidth="1"/>
    <col min="4864" max="4864" width="11.57421875" style="318" customWidth="1"/>
    <col min="4865" max="4865" width="6.8515625" style="318" customWidth="1"/>
    <col min="4866" max="4866" width="8.8515625" style="318" customWidth="1"/>
    <col min="4867" max="4867" width="9.140625" style="318" hidden="1" customWidth="1"/>
    <col min="4868" max="4868" width="6.421875" style="318" customWidth="1"/>
    <col min="4869" max="4869" width="11.57421875" style="318" customWidth="1"/>
    <col min="4870" max="4871" width="9.140625" style="318" customWidth="1"/>
    <col min="4872" max="4872" width="52.140625" style="318" customWidth="1"/>
    <col min="4873" max="5099" width="9.140625" style="318" customWidth="1"/>
    <col min="5100" max="5109" width="9.140625" style="318" hidden="1" customWidth="1"/>
    <col min="5110" max="5110" width="1.7109375" style="318" customWidth="1"/>
    <col min="5111" max="5111" width="2.7109375" style="318" customWidth="1"/>
    <col min="5112" max="5112" width="8.57421875" style="318" customWidth="1"/>
    <col min="5113" max="5113" width="10.421875" style="318" customWidth="1"/>
    <col min="5114" max="5114" width="9.140625" style="318" hidden="1" customWidth="1"/>
    <col min="5115" max="5115" width="8.28125" style="318" customWidth="1"/>
    <col min="5116" max="5117" width="9.140625" style="318" hidden="1" customWidth="1"/>
    <col min="5118" max="5118" width="4.421875" style="318" customWidth="1"/>
    <col min="5119" max="5119" width="11.00390625" style="318" customWidth="1"/>
    <col min="5120" max="5120" width="11.57421875" style="318" customWidth="1"/>
    <col min="5121" max="5121" width="6.8515625" style="318" customWidth="1"/>
    <col min="5122" max="5122" width="8.8515625" style="318" customWidth="1"/>
    <col min="5123" max="5123" width="9.140625" style="318" hidden="1" customWidth="1"/>
    <col min="5124" max="5124" width="6.421875" style="318" customWidth="1"/>
    <col min="5125" max="5125" width="11.57421875" style="318" customWidth="1"/>
    <col min="5126" max="5127" width="9.140625" style="318" customWidth="1"/>
    <col min="5128" max="5128" width="52.140625" style="318" customWidth="1"/>
    <col min="5129" max="5355" width="9.140625" style="318" customWidth="1"/>
    <col min="5356" max="5365" width="9.140625" style="318" hidden="1" customWidth="1"/>
    <col min="5366" max="5366" width="1.7109375" style="318" customWidth="1"/>
    <col min="5367" max="5367" width="2.7109375" style="318" customWidth="1"/>
    <col min="5368" max="5368" width="8.57421875" style="318" customWidth="1"/>
    <col min="5369" max="5369" width="10.421875" style="318" customWidth="1"/>
    <col min="5370" max="5370" width="9.140625" style="318" hidden="1" customWidth="1"/>
    <col min="5371" max="5371" width="8.28125" style="318" customWidth="1"/>
    <col min="5372" max="5373" width="9.140625" style="318" hidden="1" customWidth="1"/>
    <col min="5374" max="5374" width="4.421875" style="318" customWidth="1"/>
    <col min="5375" max="5375" width="11.00390625" style="318" customWidth="1"/>
    <col min="5376" max="5376" width="11.57421875" style="318" customWidth="1"/>
    <col min="5377" max="5377" width="6.8515625" style="318" customWidth="1"/>
    <col min="5378" max="5378" width="8.8515625" style="318" customWidth="1"/>
    <col min="5379" max="5379" width="9.140625" style="318" hidden="1" customWidth="1"/>
    <col min="5380" max="5380" width="6.421875" style="318" customWidth="1"/>
    <col min="5381" max="5381" width="11.57421875" style="318" customWidth="1"/>
    <col min="5382" max="5383" width="9.140625" style="318" customWidth="1"/>
    <col min="5384" max="5384" width="52.140625" style="318" customWidth="1"/>
    <col min="5385" max="5611" width="9.140625" style="318" customWidth="1"/>
    <col min="5612" max="5621" width="9.140625" style="318" hidden="1" customWidth="1"/>
    <col min="5622" max="5622" width="1.7109375" style="318" customWidth="1"/>
    <col min="5623" max="5623" width="2.7109375" style="318" customWidth="1"/>
    <col min="5624" max="5624" width="8.57421875" style="318" customWidth="1"/>
    <col min="5625" max="5625" width="10.421875" style="318" customWidth="1"/>
    <col min="5626" max="5626" width="9.140625" style="318" hidden="1" customWidth="1"/>
    <col min="5627" max="5627" width="8.28125" style="318" customWidth="1"/>
    <col min="5628" max="5629" width="9.140625" style="318" hidden="1" customWidth="1"/>
    <col min="5630" max="5630" width="4.421875" style="318" customWidth="1"/>
    <col min="5631" max="5631" width="11.00390625" style="318" customWidth="1"/>
    <col min="5632" max="5632" width="11.57421875" style="318" customWidth="1"/>
    <col min="5633" max="5633" width="6.8515625" style="318" customWidth="1"/>
    <col min="5634" max="5634" width="8.8515625" style="318" customWidth="1"/>
    <col min="5635" max="5635" width="9.140625" style="318" hidden="1" customWidth="1"/>
    <col min="5636" max="5636" width="6.421875" style="318" customWidth="1"/>
    <col min="5637" max="5637" width="11.57421875" style="318" customWidth="1"/>
    <col min="5638" max="5639" width="9.140625" style="318" customWidth="1"/>
    <col min="5640" max="5640" width="52.140625" style="318" customWidth="1"/>
    <col min="5641" max="5867" width="9.140625" style="318" customWidth="1"/>
    <col min="5868" max="5877" width="9.140625" style="318" hidden="1" customWidth="1"/>
    <col min="5878" max="5878" width="1.7109375" style="318" customWidth="1"/>
    <col min="5879" max="5879" width="2.7109375" style="318" customWidth="1"/>
    <col min="5880" max="5880" width="8.57421875" style="318" customWidth="1"/>
    <col min="5881" max="5881" width="10.421875" style="318" customWidth="1"/>
    <col min="5882" max="5882" width="9.140625" style="318" hidden="1" customWidth="1"/>
    <col min="5883" max="5883" width="8.28125" style="318" customWidth="1"/>
    <col min="5884" max="5885" width="9.140625" style="318" hidden="1" customWidth="1"/>
    <col min="5886" max="5886" width="4.421875" style="318" customWidth="1"/>
    <col min="5887" max="5887" width="11.00390625" style="318" customWidth="1"/>
    <col min="5888" max="5888" width="11.57421875" style="318" customWidth="1"/>
    <col min="5889" max="5889" width="6.8515625" style="318" customWidth="1"/>
    <col min="5890" max="5890" width="8.8515625" style="318" customWidth="1"/>
    <col min="5891" max="5891" width="9.140625" style="318" hidden="1" customWidth="1"/>
    <col min="5892" max="5892" width="6.421875" style="318" customWidth="1"/>
    <col min="5893" max="5893" width="11.57421875" style="318" customWidth="1"/>
    <col min="5894" max="5895" width="9.140625" style="318" customWidth="1"/>
    <col min="5896" max="5896" width="52.140625" style="318" customWidth="1"/>
    <col min="5897" max="6123" width="9.140625" style="318" customWidth="1"/>
    <col min="6124" max="6133" width="9.140625" style="318" hidden="1" customWidth="1"/>
    <col min="6134" max="6134" width="1.7109375" style="318" customWidth="1"/>
    <col min="6135" max="6135" width="2.7109375" style="318" customWidth="1"/>
    <col min="6136" max="6136" width="8.57421875" style="318" customWidth="1"/>
    <col min="6137" max="6137" width="10.421875" style="318" customWidth="1"/>
    <col min="6138" max="6138" width="9.140625" style="318" hidden="1" customWidth="1"/>
    <col min="6139" max="6139" width="8.28125" style="318" customWidth="1"/>
    <col min="6140" max="6141" width="9.140625" style="318" hidden="1" customWidth="1"/>
    <col min="6142" max="6142" width="4.421875" style="318" customWidth="1"/>
    <col min="6143" max="6143" width="11.00390625" style="318" customWidth="1"/>
    <col min="6144" max="6144" width="11.57421875" style="318" customWidth="1"/>
    <col min="6145" max="6145" width="6.8515625" style="318" customWidth="1"/>
    <col min="6146" max="6146" width="8.8515625" style="318" customWidth="1"/>
    <col min="6147" max="6147" width="9.140625" style="318" hidden="1" customWidth="1"/>
    <col min="6148" max="6148" width="6.421875" style="318" customWidth="1"/>
    <col min="6149" max="6149" width="11.57421875" style="318" customWidth="1"/>
    <col min="6150" max="6151" width="9.140625" style="318" customWidth="1"/>
    <col min="6152" max="6152" width="52.140625" style="318" customWidth="1"/>
    <col min="6153" max="6379" width="9.140625" style="318" customWidth="1"/>
    <col min="6380" max="6389" width="9.140625" style="318" hidden="1" customWidth="1"/>
    <col min="6390" max="6390" width="1.7109375" style="318" customWidth="1"/>
    <col min="6391" max="6391" width="2.7109375" style="318" customWidth="1"/>
    <col min="6392" max="6392" width="8.57421875" style="318" customWidth="1"/>
    <col min="6393" max="6393" width="10.421875" style="318" customWidth="1"/>
    <col min="6394" max="6394" width="9.140625" style="318" hidden="1" customWidth="1"/>
    <col min="6395" max="6395" width="8.28125" style="318" customWidth="1"/>
    <col min="6396" max="6397" width="9.140625" style="318" hidden="1" customWidth="1"/>
    <col min="6398" max="6398" width="4.421875" style="318" customWidth="1"/>
    <col min="6399" max="6399" width="11.00390625" style="318" customWidth="1"/>
    <col min="6400" max="6400" width="11.57421875" style="318" customWidth="1"/>
    <col min="6401" max="6401" width="6.8515625" style="318" customWidth="1"/>
    <col min="6402" max="6402" width="8.8515625" style="318" customWidth="1"/>
    <col min="6403" max="6403" width="9.140625" style="318" hidden="1" customWidth="1"/>
    <col min="6404" max="6404" width="6.421875" style="318" customWidth="1"/>
    <col min="6405" max="6405" width="11.57421875" style="318" customWidth="1"/>
    <col min="6406" max="6407" width="9.140625" style="318" customWidth="1"/>
    <col min="6408" max="6408" width="52.140625" style="318" customWidth="1"/>
    <col min="6409" max="6635" width="9.140625" style="318" customWidth="1"/>
    <col min="6636" max="6645" width="9.140625" style="318" hidden="1" customWidth="1"/>
    <col min="6646" max="6646" width="1.7109375" style="318" customWidth="1"/>
    <col min="6647" max="6647" width="2.7109375" style="318" customWidth="1"/>
    <col min="6648" max="6648" width="8.57421875" style="318" customWidth="1"/>
    <col min="6649" max="6649" width="10.421875" style="318" customWidth="1"/>
    <col min="6650" max="6650" width="9.140625" style="318" hidden="1" customWidth="1"/>
    <col min="6651" max="6651" width="8.28125" style="318" customWidth="1"/>
    <col min="6652" max="6653" width="9.140625" style="318" hidden="1" customWidth="1"/>
    <col min="6654" max="6654" width="4.421875" style="318" customWidth="1"/>
    <col min="6655" max="6655" width="11.00390625" style="318" customWidth="1"/>
    <col min="6656" max="6656" width="11.57421875" style="318" customWidth="1"/>
    <col min="6657" max="6657" width="6.8515625" style="318" customWidth="1"/>
    <col min="6658" max="6658" width="8.8515625" style="318" customWidth="1"/>
    <col min="6659" max="6659" width="9.140625" style="318" hidden="1" customWidth="1"/>
    <col min="6660" max="6660" width="6.421875" style="318" customWidth="1"/>
    <col min="6661" max="6661" width="11.57421875" style="318" customWidth="1"/>
    <col min="6662" max="6663" width="9.140625" style="318" customWidth="1"/>
    <col min="6664" max="6664" width="52.140625" style="318" customWidth="1"/>
    <col min="6665" max="6891" width="9.140625" style="318" customWidth="1"/>
    <col min="6892" max="6901" width="9.140625" style="318" hidden="1" customWidth="1"/>
    <col min="6902" max="6902" width="1.7109375" style="318" customWidth="1"/>
    <col min="6903" max="6903" width="2.7109375" style="318" customWidth="1"/>
    <col min="6904" max="6904" width="8.57421875" style="318" customWidth="1"/>
    <col min="6905" max="6905" width="10.421875" style="318" customWidth="1"/>
    <col min="6906" max="6906" width="9.140625" style="318" hidden="1" customWidth="1"/>
    <col min="6907" max="6907" width="8.28125" style="318" customWidth="1"/>
    <col min="6908" max="6909" width="9.140625" style="318" hidden="1" customWidth="1"/>
    <col min="6910" max="6910" width="4.421875" style="318" customWidth="1"/>
    <col min="6911" max="6911" width="11.00390625" style="318" customWidth="1"/>
    <col min="6912" max="6912" width="11.57421875" style="318" customWidth="1"/>
    <col min="6913" max="6913" width="6.8515625" style="318" customWidth="1"/>
    <col min="6914" max="6914" width="8.8515625" style="318" customWidth="1"/>
    <col min="6915" max="6915" width="9.140625" style="318" hidden="1" customWidth="1"/>
    <col min="6916" max="6916" width="6.421875" style="318" customWidth="1"/>
    <col min="6917" max="6917" width="11.57421875" style="318" customWidth="1"/>
    <col min="6918" max="6919" width="9.140625" style="318" customWidth="1"/>
    <col min="6920" max="6920" width="52.140625" style="318" customWidth="1"/>
    <col min="6921" max="7147" width="9.140625" style="318" customWidth="1"/>
    <col min="7148" max="7157" width="9.140625" style="318" hidden="1" customWidth="1"/>
    <col min="7158" max="7158" width="1.7109375" style="318" customWidth="1"/>
    <col min="7159" max="7159" width="2.7109375" style="318" customWidth="1"/>
    <col min="7160" max="7160" width="8.57421875" style="318" customWidth="1"/>
    <col min="7161" max="7161" width="10.421875" style="318" customWidth="1"/>
    <col min="7162" max="7162" width="9.140625" style="318" hidden="1" customWidth="1"/>
    <col min="7163" max="7163" width="8.28125" style="318" customWidth="1"/>
    <col min="7164" max="7165" width="9.140625" style="318" hidden="1" customWidth="1"/>
    <col min="7166" max="7166" width="4.421875" style="318" customWidth="1"/>
    <col min="7167" max="7167" width="11.00390625" style="318" customWidth="1"/>
    <col min="7168" max="7168" width="11.57421875" style="318" customWidth="1"/>
    <col min="7169" max="7169" width="6.8515625" style="318" customWidth="1"/>
    <col min="7170" max="7170" width="8.8515625" style="318" customWidth="1"/>
    <col min="7171" max="7171" width="9.140625" style="318" hidden="1" customWidth="1"/>
    <col min="7172" max="7172" width="6.421875" style="318" customWidth="1"/>
    <col min="7173" max="7173" width="11.57421875" style="318" customWidth="1"/>
    <col min="7174" max="7175" width="9.140625" style="318" customWidth="1"/>
    <col min="7176" max="7176" width="52.140625" style="318" customWidth="1"/>
    <col min="7177" max="7403" width="9.140625" style="318" customWidth="1"/>
    <col min="7404" max="7413" width="9.140625" style="318" hidden="1" customWidth="1"/>
    <col min="7414" max="7414" width="1.7109375" style="318" customWidth="1"/>
    <col min="7415" max="7415" width="2.7109375" style="318" customWidth="1"/>
    <col min="7416" max="7416" width="8.57421875" style="318" customWidth="1"/>
    <col min="7417" max="7417" width="10.421875" style="318" customWidth="1"/>
    <col min="7418" max="7418" width="9.140625" style="318" hidden="1" customWidth="1"/>
    <col min="7419" max="7419" width="8.28125" style="318" customWidth="1"/>
    <col min="7420" max="7421" width="9.140625" style="318" hidden="1" customWidth="1"/>
    <col min="7422" max="7422" width="4.421875" style="318" customWidth="1"/>
    <col min="7423" max="7423" width="11.00390625" style="318" customWidth="1"/>
    <col min="7424" max="7424" width="11.57421875" style="318" customWidth="1"/>
    <col min="7425" max="7425" width="6.8515625" style="318" customWidth="1"/>
    <col min="7426" max="7426" width="8.8515625" style="318" customWidth="1"/>
    <col min="7427" max="7427" width="9.140625" style="318" hidden="1" customWidth="1"/>
    <col min="7428" max="7428" width="6.421875" style="318" customWidth="1"/>
    <col min="7429" max="7429" width="11.57421875" style="318" customWidth="1"/>
    <col min="7430" max="7431" width="9.140625" style="318" customWidth="1"/>
    <col min="7432" max="7432" width="52.140625" style="318" customWidth="1"/>
    <col min="7433" max="7659" width="9.140625" style="318" customWidth="1"/>
    <col min="7660" max="7669" width="9.140625" style="318" hidden="1" customWidth="1"/>
    <col min="7670" max="7670" width="1.7109375" style="318" customWidth="1"/>
    <col min="7671" max="7671" width="2.7109375" style="318" customWidth="1"/>
    <col min="7672" max="7672" width="8.57421875" style="318" customWidth="1"/>
    <col min="7673" max="7673" width="10.421875" style="318" customWidth="1"/>
    <col min="7674" max="7674" width="9.140625" style="318" hidden="1" customWidth="1"/>
    <col min="7675" max="7675" width="8.28125" style="318" customWidth="1"/>
    <col min="7676" max="7677" width="9.140625" style="318" hidden="1" customWidth="1"/>
    <col min="7678" max="7678" width="4.421875" style="318" customWidth="1"/>
    <col min="7679" max="7679" width="11.00390625" style="318" customWidth="1"/>
    <col min="7680" max="7680" width="11.57421875" style="318" customWidth="1"/>
    <col min="7681" max="7681" width="6.8515625" style="318" customWidth="1"/>
    <col min="7682" max="7682" width="8.8515625" style="318" customWidth="1"/>
    <col min="7683" max="7683" width="9.140625" style="318" hidden="1" customWidth="1"/>
    <col min="7684" max="7684" width="6.421875" style="318" customWidth="1"/>
    <col min="7685" max="7685" width="11.57421875" style="318" customWidth="1"/>
    <col min="7686" max="7687" width="9.140625" style="318" customWidth="1"/>
    <col min="7688" max="7688" width="52.140625" style="318" customWidth="1"/>
    <col min="7689" max="7915" width="9.140625" style="318" customWidth="1"/>
    <col min="7916" max="7925" width="9.140625" style="318" hidden="1" customWidth="1"/>
    <col min="7926" max="7926" width="1.7109375" style="318" customWidth="1"/>
    <col min="7927" max="7927" width="2.7109375" style="318" customWidth="1"/>
    <col min="7928" max="7928" width="8.57421875" style="318" customWidth="1"/>
    <col min="7929" max="7929" width="10.421875" style="318" customWidth="1"/>
    <col min="7930" max="7930" width="9.140625" style="318" hidden="1" customWidth="1"/>
    <col min="7931" max="7931" width="8.28125" style="318" customWidth="1"/>
    <col min="7932" max="7933" width="9.140625" style="318" hidden="1" customWidth="1"/>
    <col min="7934" max="7934" width="4.421875" style="318" customWidth="1"/>
    <col min="7935" max="7935" width="11.00390625" style="318" customWidth="1"/>
    <col min="7936" max="7936" width="11.57421875" style="318" customWidth="1"/>
    <col min="7937" max="7937" width="6.8515625" style="318" customWidth="1"/>
    <col min="7938" max="7938" width="8.8515625" style="318" customWidth="1"/>
    <col min="7939" max="7939" width="9.140625" style="318" hidden="1" customWidth="1"/>
    <col min="7940" max="7940" width="6.421875" style="318" customWidth="1"/>
    <col min="7941" max="7941" width="11.57421875" style="318" customWidth="1"/>
    <col min="7942" max="7943" width="9.140625" style="318" customWidth="1"/>
    <col min="7944" max="7944" width="52.140625" style="318" customWidth="1"/>
    <col min="7945" max="8171" width="9.140625" style="318" customWidth="1"/>
    <col min="8172" max="8181" width="9.140625" style="318" hidden="1" customWidth="1"/>
    <col min="8182" max="8182" width="1.7109375" style="318" customWidth="1"/>
    <col min="8183" max="8183" width="2.7109375" style="318" customWidth="1"/>
    <col min="8184" max="8184" width="8.57421875" style="318" customWidth="1"/>
    <col min="8185" max="8185" width="10.421875" style="318" customWidth="1"/>
    <col min="8186" max="8186" width="9.140625" style="318" hidden="1" customWidth="1"/>
    <col min="8187" max="8187" width="8.28125" style="318" customWidth="1"/>
    <col min="8188" max="8189" width="9.140625" style="318" hidden="1" customWidth="1"/>
    <col min="8190" max="8190" width="4.421875" style="318" customWidth="1"/>
    <col min="8191" max="8191" width="11.00390625" style="318" customWidth="1"/>
    <col min="8192" max="8192" width="11.57421875" style="318" customWidth="1"/>
    <col min="8193" max="8193" width="6.8515625" style="318" customWidth="1"/>
    <col min="8194" max="8194" width="8.8515625" style="318" customWidth="1"/>
    <col min="8195" max="8195" width="9.140625" style="318" hidden="1" customWidth="1"/>
    <col min="8196" max="8196" width="6.421875" style="318" customWidth="1"/>
    <col min="8197" max="8197" width="11.57421875" style="318" customWidth="1"/>
    <col min="8198" max="8199" width="9.140625" style="318" customWidth="1"/>
    <col min="8200" max="8200" width="52.140625" style="318" customWidth="1"/>
    <col min="8201" max="8427" width="9.140625" style="318" customWidth="1"/>
    <col min="8428" max="8437" width="9.140625" style="318" hidden="1" customWidth="1"/>
    <col min="8438" max="8438" width="1.7109375" style="318" customWidth="1"/>
    <col min="8439" max="8439" width="2.7109375" style="318" customWidth="1"/>
    <col min="8440" max="8440" width="8.57421875" style="318" customWidth="1"/>
    <col min="8441" max="8441" width="10.421875" style="318" customWidth="1"/>
    <col min="8442" max="8442" width="9.140625" style="318" hidden="1" customWidth="1"/>
    <col min="8443" max="8443" width="8.28125" style="318" customWidth="1"/>
    <col min="8444" max="8445" width="9.140625" style="318" hidden="1" customWidth="1"/>
    <col min="8446" max="8446" width="4.421875" style="318" customWidth="1"/>
    <col min="8447" max="8447" width="11.00390625" style="318" customWidth="1"/>
    <col min="8448" max="8448" width="11.57421875" style="318" customWidth="1"/>
    <col min="8449" max="8449" width="6.8515625" style="318" customWidth="1"/>
    <col min="8450" max="8450" width="8.8515625" style="318" customWidth="1"/>
    <col min="8451" max="8451" width="9.140625" style="318" hidden="1" customWidth="1"/>
    <col min="8452" max="8452" width="6.421875" style="318" customWidth="1"/>
    <col min="8453" max="8453" width="11.57421875" style="318" customWidth="1"/>
    <col min="8454" max="8455" width="9.140625" style="318" customWidth="1"/>
    <col min="8456" max="8456" width="52.140625" style="318" customWidth="1"/>
    <col min="8457" max="8683" width="9.140625" style="318" customWidth="1"/>
    <col min="8684" max="8693" width="9.140625" style="318" hidden="1" customWidth="1"/>
    <col min="8694" max="8694" width="1.7109375" style="318" customWidth="1"/>
    <col min="8695" max="8695" width="2.7109375" style="318" customWidth="1"/>
    <col min="8696" max="8696" width="8.57421875" style="318" customWidth="1"/>
    <col min="8697" max="8697" width="10.421875" style="318" customWidth="1"/>
    <col min="8698" max="8698" width="9.140625" style="318" hidden="1" customWidth="1"/>
    <col min="8699" max="8699" width="8.28125" style="318" customWidth="1"/>
    <col min="8700" max="8701" width="9.140625" style="318" hidden="1" customWidth="1"/>
    <col min="8702" max="8702" width="4.421875" style="318" customWidth="1"/>
    <col min="8703" max="8703" width="11.00390625" style="318" customWidth="1"/>
    <col min="8704" max="8704" width="11.57421875" style="318" customWidth="1"/>
    <col min="8705" max="8705" width="6.8515625" style="318" customWidth="1"/>
    <col min="8706" max="8706" width="8.8515625" style="318" customWidth="1"/>
    <col min="8707" max="8707" width="9.140625" style="318" hidden="1" customWidth="1"/>
    <col min="8708" max="8708" width="6.421875" style="318" customWidth="1"/>
    <col min="8709" max="8709" width="11.57421875" style="318" customWidth="1"/>
    <col min="8710" max="8711" width="9.140625" style="318" customWidth="1"/>
    <col min="8712" max="8712" width="52.140625" style="318" customWidth="1"/>
    <col min="8713" max="8939" width="9.140625" style="318" customWidth="1"/>
    <col min="8940" max="8949" width="9.140625" style="318" hidden="1" customWidth="1"/>
    <col min="8950" max="8950" width="1.7109375" style="318" customWidth="1"/>
    <col min="8951" max="8951" width="2.7109375" style="318" customWidth="1"/>
    <col min="8952" max="8952" width="8.57421875" style="318" customWidth="1"/>
    <col min="8953" max="8953" width="10.421875" style="318" customWidth="1"/>
    <col min="8954" max="8954" width="9.140625" style="318" hidden="1" customWidth="1"/>
    <col min="8955" max="8955" width="8.28125" style="318" customWidth="1"/>
    <col min="8956" max="8957" width="9.140625" style="318" hidden="1" customWidth="1"/>
    <col min="8958" max="8958" width="4.421875" style="318" customWidth="1"/>
    <col min="8959" max="8959" width="11.00390625" style="318" customWidth="1"/>
    <col min="8960" max="8960" width="11.57421875" style="318" customWidth="1"/>
    <col min="8961" max="8961" width="6.8515625" style="318" customWidth="1"/>
    <col min="8962" max="8962" width="8.8515625" style="318" customWidth="1"/>
    <col min="8963" max="8963" width="9.140625" style="318" hidden="1" customWidth="1"/>
    <col min="8964" max="8964" width="6.421875" style="318" customWidth="1"/>
    <col min="8965" max="8965" width="11.57421875" style="318" customWidth="1"/>
    <col min="8966" max="8967" width="9.140625" style="318" customWidth="1"/>
    <col min="8968" max="8968" width="52.140625" style="318" customWidth="1"/>
    <col min="8969" max="9195" width="9.140625" style="318" customWidth="1"/>
    <col min="9196" max="9205" width="9.140625" style="318" hidden="1" customWidth="1"/>
    <col min="9206" max="9206" width="1.7109375" style="318" customWidth="1"/>
    <col min="9207" max="9207" width="2.7109375" style="318" customWidth="1"/>
    <col min="9208" max="9208" width="8.57421875" style="318" customWidth="1"/>
    <col min="9209" max="9209" width="10.421875" style="318" customWidth="1"/>
    <col min="9210" max="9210" width="9.140625" style="318" hidden="1" customWidth="1"/>
    <col min="9211" max="9211" width="8.28125" style="318" customWidth="1"/>
    <col min="9212" max="9213" width="9.140625" style="318" hidden="1" customWidth="1"/>
    <col min="9214" max="9214" width="4.421875" style="318" customWidth="1"/>
    <col min="9215" max="9215" width="11.00390625" style="318" customWidth="1"/>
    <col min="9216" max="9216" width="11.57421875" style="318" customWidth="1"/>
    <col min="9217" max="9217" width="6.8515625" style="318" customWidth="1"/>
    <col min="9218" max="9218" width="8.8515625" style="318" customWidth="1"/>
    <col min="9219" max="9219" width="9.140625" style="318" hidden="1" customWidth="1"/>
    <col min="9220" max="9220" width="6.421875" style="318" customWidth="1"/>
    <col min="9221" max="9221" width="11.57421875" style="318" customWidth="1"/>
    <col min="9222" max="9223" width="9.140625" style="318" customWidth="1"/>
    <col min="9224" max="9224" width="52.140625" style="318" customWidth="1"/>
    <col min="9225" max="9451" width="9.140625" style="318" customWidth="1"/>
    <col min="9452" max="9461" width="9.140625" style="318" hidden="1" customWidth="1"/>
    <col min="9462" max="9462" width="1.7109375" style="318" customWidth="1"/>
    <col min="9463" max="9463" width="2.7109375" style="318" customWidth="1"/>
    <col min="9464" max="9464" width="8.57421875" style="318" customWidth="1"/>
    <col min="9465" max="9465" width="10.421875" style="318" customWidth="1"/>
    <col min="9466" max="9466" width="9.140625" style="318" hidden="1" customWidth="1"/>
    <col min="9467" max="9467" width="8.28125" style="318" customWidth="1"/>
    <col min="9468" max="9469" width="9.140625" style="318" hidden="1" customWidth="1"/>
    <col min="9470" max="9470" width="4.421875" style="318" customWidth="1"/>
    <col min="9471" max="9471" width="11.00390625" style="318" customWidth="1"/>
    <col min="9472" max="9472" width="11.57421875" style="318" customWidth="1"/>
    <col min="9473" max="9473" width="6.8515625" style="318" customWidth="1"/>
    <col min="9474" max="9474" width="8.8515625" style="318" customWidth="1"/>
    <col min="9475" max="9475" width="9.140625" style="318" hidden="1" customWidth="1"/>
    <col min="9476" max="9476" width="6.421875" style="318" customWidth="1"/>
    <col min="9477" max="9477" width="11.57421875" style="318" customWidth="1"/>
    <col min="9478" max="9479" width="9.140625" style="318" customWidth="1"/>
    <col min="9480" max="9480" width="52.140625" style="318" customWidth="1"/>
    <col min="9481" max="9707" width="9.140625" style="318" customWidth="1"/>
    <col min="9708" max="9717" width="9.140625" style="318" hidden="1" customWidth="1"/>
    <col min="9718" max="9718" width="1.7109375" style="318" customWidth="1"/>
    <col min="9719" max="9719" width="2.7109375" style="318" customWidth="1"/>
    <col min="9720" max="9720" width="8.57421875" style="318" customWidth="1"/>
    <col min="9721" max="9721" width="10.421875" style="318" customWidth="1"/>
    <col min="9722" max="9722" width="9.140625" style="318" hidden="1" customWidth="1"/>
    <col min="9723" max="9723" width="8.28125" style="318" customWidth="1"/>
    <col min="9724" max="9725" width="9.140625" style="318" hidden="1" customWidth="1"/>
    <col min="9726" max="9726" width="4.421875" style="318" customWidth="1"/>
    <col min="9727" max="9727" width="11.00390625" style="318" customWidth="1"/>
    <col min="9728" max="9728" width="11.57421875" style="318" customWidth="1"/>
    <col min="9729" max="9729" width="6.8515625" style="318" customWidth="1"/>
    <col min="9730" max="9730" width="8.8515625" style="318" customWidth="1"/>
    <col min="9731" max="9731" width="9.140625" style="318" hidden="1" customWidth="1"/>
    <col min="9732" max="9732" width="6.421875" style="318" customWidth="1"/>
    <col min="9733" max="9733" width="11.57421875" style="318" customWidth="1"/>
    <col min="9734" max="9735" width="9.140625" style="318" customWidth="1"/>
    <col min="9736" max="9736" width="52.140625" style="318" customWidth="1"/>
    <col min="9737" max="9963" width="9.140625" style="318" customWidth="1"/>
    <col min="9964" max="9973" width="9.140625" style="318" hidden="1" customWidth="1"/>
    <col min="9974" max="9974" width="1.7109375" style="318" customWidth="1"/>
    <col min="9975" max="9975" width="2.7109375" style="318" customWidth="1"/>
    <col min="9976" max="9976" width="8.57421875" style="318" customWidth="1"/>
    <col min="9977" max="9977" width="10.421875" style="318" customWidth="1"/>
    <col min="9978" max="9978" width="9.140625" style="318" hidden="1" customWidth="1"/>
    <col min="9979" max="9979" width="8.28125" style="318" customWidth="1"/>
    <col min="9980" max="9981" width="9.140625" style="318" hidden="1" customWidth="1"/>
    <col min="9982" max="9982" width="4.421875" style="318" customWidth="1"/>
    <col min="9983" max="9983" width="11.00390625" style="318" customWidth="1"/>
    <col min="9984" max="9984" width="11.57421875" style="318" customWidth="1"/>
    <col min="9985" max="9985" width="6.8515625" style="318" customWidth="1"/>
    <col min="9986" max="9986" width="8.8515625" style="318" customWidth="1"/>
    <col min="9987" max="9987" width="9.140625" style="318" hidden="1" customWidth="1"/>
    <col min="9988" max="9988" width="6.421875" style="318" customWidth="1"/>
    <col min="9989" max="9989" width="11.57421875" style="318" customWidth="1"/>
    <col min="9990" max="9991" width="9.140625" style="318" customWidth="1"/>
    <col min="9992" max="9992" width="52.140625" style="318" customWidth="1"/>
    <col min="9993" max="10219" width="9.140625" style="318" customWidth="1"/>
    <col min="10220" max="10229" width="9.140625" style="318" hidden="1" customWidth="1"/>
    <col min="10230" max="10230" width="1.7109375" style="318" customWidth="1"/>
    <col min="10231" max="10231" width="2.7109375" style="318" customWidth="1"/>
    <col min="10232" max="10232" width="8.57421875" style="318" customWidth="1"/>
    <col min="10233" max="10233" width="10.421875" style="318" customWidth="1"/>
    <col min="10234" max="10234" width="9.140625" style="318" hidden="1" customWidth="1"/>
    <col min="10235" max="10235" width="8.28125" style="318" customWidth="1"/>
    <col min="10236" max="10237" width="9.140625" style="318" hidden="1" customWidth="1"/>
    <col min="10238" max="10238" width="4.421875" style="318" customWidth="1"/>
    <col min="10239" max="10239" width="11.00390625" style="318" customWidth="1"/>
    <col min="10240" max="10240" width="11.57421875" style="318" customWidth="1"/>
    <col min="10241" max="10241" width="6.8515625" style="318" customWidth="1"/>
    <col min="10242" max="10242" width="8.8515625" style="318" customWidth="1"/>
    <col min="10243" max="10243" width="9.140625" style="318" hidden="1" customWidth="1"/>
    <col min="10244" max="10244" width="6.421875" style="318" customWidth="1"/>
    <col min="10245" max="10245" width="11.57421875" style="318" customWidth="1"/>
    <col min="10246" max="10247" width="9.140625" style="318" customWidth="1"/>
    <col min="10248" max="10248" width="52.140625" style="318" customWidth="1"/>
    <col min="10249" max="10475" width="9.140625" style="318" customWidth="1"/>
    <col min="10476" max="10485" width="9.140625" style="318" hidden="1" customWidth="1"/>
    <col min="10486" max="10486" width="1.7109375" style="318" customWidth="1"/>
    <col min="10487" max="10487" width="2.7109375" style="318" customWidth="1"/>
    <col min="10488" max="10488" width="8.57421875" style="318" customWidth="1"/>
    <col min="10489" max="10489" width="10.421875" style="318" customWidth="1"/>
    <col min="10490" max="10490" width="9.140625" style="318" hidden="1" customWidth="1"/>
    <col min="10491" max="10491" width="8.28125" style="318" customWidth="1"/>
    <col min="10492" max="10493" width="9.140625" style="318" hidden="1" customWidth="1"/>
    <col min="10494" max="10494" width="4.421875" style="318" customWidth="1"/>
    <col min="10495" max="10495" width="11.00390625" style="318" customWidth="1"/>
    <col min="10496" max="10496" width="11.57421875" style="318" customWidth="1"/>
    <col min="10497" max="10497" width="6.8515625" style="318" customWidth="1"/>
    <col min="10498" max="10498" width="8.8515625" style="318" customWidth="1"/>
    <col min="10499" max="10499" width="9.140625" style="318" hidden="1" customWidth="1"/>
    <col min="10500" max="10500" width="6.421875" style="318" customWidth="1"/>
    <col min="10501" max="10501" width="11.57421875" style="318" customWidth="1"/>
    <col min="10502" max="10503" width="9.140625" style="318" customWidth="1"/>
    <col min="10504" max="10504" width="52.140625" style="318" customWidth="1"/>
    <col min="10505" max="10731" width="9.140625" style="318" customWidth="1"/>
    <col min="10732" max="10741" width="9.140625" style="318" hidden="1" customWidth="1"/>
    <col min="10742" max="10742" width="1.7109375" style="318" customWidth="1"/>
    <col min="10743" max="10743" width="2.7109375" style="318" customWidth="1"/>
    <col min="10744" max="10744" width="8.57421875" style="318" customWidth="1"/>
    <col min="10745" max="10745" width="10.421875" style="318" customWidth="1"/>
    <col min="10746" max="10746" width="9.140625" style="318" hidden="1" customWidth="1"/>
    <col min="10747" max="10747" width="8.28125" style="318" customWidth="1"/>
    <col min="10748" max="10749" width="9.140625" style="318" hidden="1" customWidth="1"/>
    <col min="10750" max="10750" width="4.421875" style="318" customWidth="1"/>
    <col min="10751" max="10751" width="11.00390625" style="318" customWidth="1"/>
    <col min="10752" max="10752" width="11.57421875" style="318" customWidth="1"/>
    <col min="10753" max="10753" width="6.8515625" style="318" customWidth="1"/>
    <col min="10754" max="10754" width="8.8515625" style="318" customWidth="1"/>
    <col min="10755" max="10755" width="9.140625" style="318" hidden="1" customWidth="1"/>
    <col min="10756" max="10756" width="6.421875" style="318" customWidth="1"/>
    <col min="10757" max="10757" width="11.57421875" style="318" customWidth="1"/>
    <col min="10758" max="10759" width="9.140625" style="318" customWidth="1"/>
    <col min="10760" max="10760" width="52.140625" style="318" customWidth="1"/>
    <col min="10761" max="10987" width="9.140625" style="318" customWidth="1"/>
    <col min="10988" max="10997" width="9.140625" style="318" hidden="1" customWidth="1"/>
    <col min="10998" max="10998" width="1.7109375" style="318" customWidth="1"/>
    <col min="10999" max="10999" width="2.7109375" style="318" customWidth="1"/>
    <col min="11000" max="11000" width="8.57421875" style="318" customWidth="1"/>
    <col min="11001" max="11001" width="10.421875" style="318" customWidth="1"/>
    <col min="11002" max="11002" width="9.140625" style="318" hidden="1" customWidth="1"/>
    <col min="11003" max="11003" width="8.28125" style="318" customWidth="1"/>
    <col min="11004" max="11005" width="9.140625" style="318" hidden="1" customWidth="1"/>
    <col min="11006" max="11006" width="4.421875" style="318" customWidth="1"/>
    <col min="11007" max="11007" width="11.00390625" style="318" customWidth="1"/>
    <col min="11008" max="11008" width="11.57421875" style="318" customWidth="1"/>
    <col min="11009" max="11009" width="6.8515625" style="318" customWidth="1"/>
    <col min="11010" max="11010" width="8.8515625" style="318" customWidth="1"/>
    <col min="11011" max="11011" width="9.140625" style="318" hidden="1" customWidth="1"/>
    <col min="11012" max="11012" width="6.421875" style="318" customWidth="1"/>
    <col min="11013" max="11013" width="11.57421875" style="318" customWidth="1"/>
    <col min="11014" max="11015" width="9.140625" style="318" customWidth="1"/>
    <col min="11016" max="11016" width="52.140625" style="318" customWidth="1"/>
    <col min="11017" max="11243" width="9.140625" style="318" customWidth="1"/>
    <col min="11244" max="11253" width="9.140625" style="318" hidden="1" customWidth="1"/>
    <col min="11254" max="11254" width="1.7109375" style="318" customWidth="1"/>
    <col min="11255" max="11255" width="2.7109375" style="318" customWidth="1"/>
    <col min="11256" max="11256" width="8.57421875" style="318" customWidth="1"/>
    <col min="11257" max="11257" width="10.421875" style="318" customWidth="1"/>
    <col min="11258" max="11258" width="9.140625" style="318" hidden="1" customWidth="1"/>
    <col min="11259" max="11259" width="8.28125" style="318" customWidth="1"/>
    <col min="11260" max="11261" width="9.140625" style="318" hidden="1" customWidth="1"/>
    <col min="11262" max="11262" width="4.421875" style="318" customWidth="1"/>
    <col min="11263" max="11263" width="11.00390625" style="318" customWidth="1"/>
    <col min="11264" max="11264" width="11.57421875" style="318" customWidth="1"/>
    <col min="11265" max="11265" width="6.8515625" style="318" customWidth="1"/>
    <col min="11266" max="11266" width="8.8515625" style="318" customWidth="1"/>
    <col min="11267" max="11267" width="9.140625" style="318" hidden="1" customWidth="1"/>
    <col min="11268" max="11268" width="6.421875" style="318" customWidth="1"/>
    <col min="11269" max="11269" width="11.57421875" style="318" customWidth="1"/>
    <col min="11270" max="11271" width="9.140625" style="318" customWidth="1"/>
    <col min="11272" max="11272" width="52.140625" style="318" customWidth="1"/>
    <col min="11273" max="11499" width="9.140625" style="318" customWidth="1"/>
    <col min="11500" max="11509" width="9.140625" style="318" hidden="1" customWidth="1"/>
    <col min="11510" max="11510" width="1.7109375" style="318" customWidth="1"/>
    <col min="11511" max="11511" width="2.7109375" style="318" customWidth="1"/>
    <col min="11512" max="11512" width="8.57421875" style="318" customWidth="1"/>
    <col min="11513" max="11513" width="10.421875" style="318" customWidth="1"/>
    <col min="11514" max="11514" width="9.140625" style="318" hidden="1" customWidth="1"/>
    <col min="11515" max="11515" width="8.28125" style="318" customWidth="1"/>
    <col min="11516" max="11517" width="9.140625" style="318" hidden="1" customWidth="1"/>
    <col min="11518" max="11518" width="4.421875" style="318" customWidth="1"/>
    <col min="11519" max="11519" width="11.00390625" style="318" customWidth="1"/>
    <col min="11520" max="11520" width="11.57421875" style="318" customWidth="1"/>
    <col min="11521" max="11521" width="6.8515625" style="318" customWidth="1"/>
    <col min="11522" max="11522" width="8.8515625" style="318" customWidth="1"/>
    <col min="11523" max="11523" width="9.140625" style="318" hidden="1" customWidth="1"/>
    <col min="11524" max="11524" width="6.421875" style="318" customWidth="1"/>
    <col min="11525" max="11525" width="11.57421875" style="318" customWidth="1"/>
    <col min="11526" max="11527" width="9.140625" style="318" customWidth="1"/>
    <col min="11528" max="11528" width="52.140625" style="318" customWidth="1"/>
    <col min="11529" max="11755" width="9.140625" style="318" customWidth="1"/>
    <col min="11756" max="11765" width="9.140625" style="318" hidden="1" customWidth="1"/>
    <col min="11766" max="11766" width="1.7109375" style="318" customWidth="1"/>
    <col min="11767" max="11767" width="2.7109375" style="318" customWidth="1"/>
    <col min="11768" max="11768" width="8.57421875" style="318" customWidth="1"/>
    <col min="11769" max="11769" width="10.421875" style="318" customWidth="1"/>
    <col min="11770" max="11770" width="9.140625" style="318" hidden="1" customWidth="1"/>
    <col min="11771" max="11771" width="8.28125" style="318" customWidth="1"/>
    <col min="11772" max="11773" width="9.140625" style="318" hidden="1" customWidth="1"/>
    <col min="11774" max="11774" width="4.421875" style="318" customWidth="1"/>
    <col min="11775" max="11775" width="11.00390625" style="318" customWidth="1"/>
    <col min="11776" max="11776" width="11.57421875" style="318" customWidth="1"/>
    <col min="11777" max="11777" width="6.8515625" style="318" customWidth="1"/>
    <col min="11778" max="11778" width="8.8515625" style="318" customWidth="1"/>
    <col min="11779" max="11779" width="9.140625" style="318" hidden="1" customWidth="1"/>
    <col min="11780" max="11780" width="6.421875" style="318" customWidth="1"/>
    <col min="11781" max="11781" width="11.57421875" style="318" customWidth="1"/>
    <col min="11782" max="11783" width="9.140625" style="318" customWidth="1"/>
    <col min="11784" max="11784" width="52.140625" style="318" customWidth="1"/>
    <col min="11785" max="12011" width="9.140625" style="318" customWidth="1"/>
    <col min="12012" max="12021" width="9.140625" style="318" hidden="1" customWidth="1"/>
    <col min="12022" max="12022" width="1.7109375" style="318" customWidth="1"/>
    <col min="12023" max="12023" width="2.7109375" style="318" customWidth="1"/>
    <col min="12024" max="12024" width="8.57421875" style="318" customWidth="1"/>
    <col min="12025" max="12025" width="10.421875" style="318" customWidth="1"/>
    <col min="12026" max="12026" width="9.140625" style="318" hidden="1" customWidth="1"/>
    <col min="12027" max="12027" width="8.28125" style="318" customWidth="1"/>
    <col min="12028" max="12029" width="9.140625" style="318" hidden="1" customWidth="1"/>
    <col min="12030" max="12030" width="4.421875" style="318" customWidth="1"/>
    <col min="12031" max="12031" width="11.00390625" style="318" customWidth="1"/>
    <col min="12032" max="12032" width="11.57421875" style="318" customWidth="1"/>
    <col min="12033" max="12033" width="6.8515625" style="318" customWidth="1"/>
    <col min="12034" max="12034" width="8.8515625" style="318" customWidth="1"/>
    <col min="12035" max="12035" width="9.140625" style="318" hidden="1" customWidth="1"/>
    <col min="12036" max="12036" width="6.421875" style="318" customWidth="1"/>
    <col min="12037" max="12037" width="11.57421875" style="318" customWidth="1"/>
    <col min="12038" max="12039" width="9.140625" style="318" customWidth="1"/>
    <col min="12040" max="12040" width="52.140625" style="318" customWidth="1"/>
    <col min="12041" max="12267" width="9.140625" style="318" customWidth="1"/>
    <col min="12268" max="12277" width="9.140625" style="318" hidden="1" customWidth="1"/>
    <col min="12278" max="12278" width="1.7109375" style="318" customWidth="1"/>
    <col min="12279" max="12279" width="2.7109375" style="318" customWidth="1"/>
    <col min="12280" max="12280" width="8.57421875" style="318" customWidth="1"/>
    <col min="12281" max="12281" width="10.421875" style="318" customWidth="1"/>
    <col min="12282" max="12282" width="9.140625" style="318" hidden="1" customWidth="1"/>
    <col min="12283" max="12283" width="8.28125" style="318" customWidth="1"/>
    <col min="12284" max="12285" width="9.140625" style="318" hidden="1" customWidth="1"/>
    <col min="12286" max="12286" width="4.421875" style="318" customWidth="1"/>
    <col min="12287" max="12287" width="11.00390625" style="318" customWidth="1"/>
    <col min="12288" max="12288" width="11.57421875" style="318" customWidth="1"/>
    <col min="12289" max="12289" width="6.8515625" style="318" customWidth="1"/>
    <col min="12290" max="12290" width="8.8515625" style="318" customWidth="1"/>
    <col min="12291" max="12291" width="9.140625" style="318" hidden="1" customWidth="1"/>
    <col min="12292" max="12292" width="6.421875" style="318" customWidth="1"/>
    <col min="12293" max="12293" width="11.57421875" style="318" customWidth="1"/>
    <col min="12294" max="12295" width="9.140625" style="318" customWidth="1"/>
    <col min="12296" max="12296" width="52.140625" style="318" customWidth="1"/>
    <col min="12297" max="12523" width="9.140625" style="318" customWidth="1"/>
    <col min="12524" max="12533" width="9.140625" style="318" hidden="1" customWidth="1"/>
    <col min="12534" max="12534" width="1.7109375" style="318" customWidth="1"/>
    <col min="12535" max="12535" width="2.7109375" style="318" customWidth="1"/>
    <col min="12536" max="12536" width="8.57421875" style="318" customWidth="1"/>
    <col min="12537" max="12537" width="10.421875" style="318" customWidth="1"/>
    <col min="12538" max="12538" width="9.140625" style="318" hidden="1" customWidth="1"/>
    <col min="12539" max="12539" width="8.28125" style="318" customWidth="1"/>
    <col min="12540" max="12541" width="9.140625" style="318" hidden="1" customWidth="1"/>
    <col min="12542" max="12542" width="4.421875" style="318" customWidth="1"/>
    <col min="12543" max="12543" width="11.00390625" style="318" customWidth="1"/>
    <col min="12544" max="12544" width="11.57421875" style="318" customWidth="1"/>
    <col min="12545" max="12545" width="6.8515625" style="318" customWidth="1"/>
    <col min="12546" max="12546" width="8.8515625" style="318" customWidth="1"/>
    <col min="12547" max="12547" width="9.140625" style="318" hidden="1" customWidth="1"/>
    <col min="12548" max="12548" width="6.421875" style="318" customWidth="1"/>
    <col min="12549" max="12549" width="11.57421875" style="318" customWidth="1"/>
    <col min="12550" max="12551" width="9.140625" style="318" customWidth="1"/>
    <col min="12552" max="12552" width="52.140625" style="318" customWidth="1"/>
    <col min="12553" max="12779" width="9.140625" style="318" customWidth="1"/>
    <col min="12780" max="12789" width="9.140625" style="318" hidden="1" customWidth="1"/>
    <col min="12790" max="12790" width="1.7109375" style="318" customWidth="1"/>
    <col min="12791" max="12791" width="2.7109375" style="318" customWidth="1"/>
    <col min="12792" max="12792" width="8.57421875" style="318" customWidth="1"/>
    <col min="12793" max="12793" width="10.421875" style="318" customWidth="1"/>
    <col min="12794" max="12794" width="9.140625" style="318" hidden="1" customWidth="1"/>
    <col min="12795" max="12795" width="8.28125" style="318" customWidth="1"/>
    <col min="12796" max="12797" width="9.140625" style="318" hidden="1" customWidth="1"/>
    <col min="12798" max="12798" width="4.421875" style="318" customWidth="1"/>
    <col min="12799" max="12799" width="11.00390625" style="318" customWidth="1"/>
    <col min="12800" max="12800" width="11.57421875" style="318" customWidth="1"/>
    <col min="12801" max="12801" width="6.8515625" style="318" customWidth="1"/>
    <col min="12802" max="12802" width="8.8515625" style="318" customWidth="1"/>
    <col min="12803" max="12803" width="9.140625" style="318" hidden="1" customWidth="1"/>
    <col min="12804" max="12804" width="6.421875" style="318" customWidth="1"/>
    <col min="12805" max="12805" width="11.57421875" style="318" customWidth="1"/>
    <col min="12806" max="12807" width="9.140625" style="318" customWidth="1"/>
    <col min="12808" max="12808" width="52.140625" style="318" customWidth="1"/>
    <col min="12809" max="13035" width="9.140625" style="318" customWidth="1"/>
    <col min="13036" max="13045" width="9.140625" style="318" hidden="1" customWidth="1"/>
    <col min="13046" max="13046" width="1.7109375" style="318" customWidth="1"/>
    <col min="13047" max="13047" width="2.7109375" style="318" customWidth="1"/>
    <col min="13048" max="13048" width="8.57421875" style="318" customWidth="1"/>
    <col min="13049" max="13049" width="10.421875" style="318" customWidth="1"/>
    <col min="13050" max="13050" width="9.140625" style="318" hidden="1" customWidth="1"/>
    <col min="13051" max="13051" width="8.28125" style="318" customWidth="1"/>
    <col min="13052" max="13053" width="9.140625" style="318" hidden="1" customWidth="1"/>
    <col min="13054" max="13054" width="4.421875" style="318" customWidth="1"/>
    <col min="13055" max="13055" width="11.00390625" style="318" customWidth="1"/>
    <col min="13056" max="13056" width="11.57421875" style="318" customWidth="1"/>
    <col min="13057" max="13057" width="6.8515625" style="318" customWidth="1"/>
    <col min="13058" max="13058" width="8.8515625" style="318" customWidth="1"/>
    <col min="13059" max="13059" width="9.140625" style="318" hidden="1" customWidth="1"/>
    <col min="13060" max="13060" width="6.421875" style="318" customWidth="1"/>
    <col min="13061" max="13061" width="11.57421875" style="318" customWidth="1"/>
    <col min="13062" max="13063" width="9.140625" style="318" customWidth="1"/>
    <col min="13064" max="13064" width="52.140625" style="318" customWidth="1"/>
    <col min="13065" max="13291" width="9.140625" style="318" customWidth="1"/>
    <col min="13292" max="13301" width="9.140625" style="318" hidden="1" customWidth="1"/>
    <col min="13302" max="13302" width="1.7109375" style="318" customWidth="1"/>
    <col min="13303" max="13303" width="2.7109375" style="318" customWidth="1"/>
    <col min="13304" max="13304" width="8.57421875" style="318" customWidth="1"/>
    <col min="13305" max="13305" width="10.421875" style="318" customWidth="1"/>
    <col min="13306" max="13306" width="9.140625" style="318" hidden="1" customWidth="1"/>
    <col min="13307" max="13307" width="8.28125" style="318" customWidth="1"/>
    <col min="13308" max="13309" width="9.140625" style="318" hidden="1" customWidth="1"/>
    <col min="13310" max="13310" width="4.421875" style="318" customWidth="1"/>
    <col min="13311" max="13311" width="11.00390625" style="318" customWidth="1"/>
    <col min="13312" max="13312" width="11.57421875" style="318" customWidth="1"/>
    <col min="13313" max="13313" width="6.8515625" style="318" customWidth="1"/>
    <col min="13314" max="13314" width="8.8515625" style="318" customWidth="1"/>
    <col min="13315" max="13315" width="9.140625" style="318" hidden="1" customWidth="1"/>
    <col min="13316" max="13316" width="6.421875" style="318" customWidth="1"/>
    <col min="13317" max="13317" width="11.57421875" style="318" customWidth="1"/>
    <col min="13318" max="13319" width="9.140625" style="318" customWidth="1"/>
    <col min="13320" max="13320" width="52.140625" style="318" customWidth="1"/>
    <col min="13321" max="13547" width="9.140625" style="318" customWidth="1"/>
    <col min="13548" max="13557" width="9.140625" style="318" hidden="1" customWidth="1"/>
    <col min="13558" max="13558" width="1.7109375" style="318" customWidth="1"/>
    <col min="13559" max="13559" width="2.7109375" style="318" customWidth="1"/>
    <col min="13560" max="13560" width="8.57421875" style="318" customWidth="1"/>
    <col min="13561" max="13561" width="10.421875" style="318" customWidth="1"/>
    <col min="13562" max="13562" width="9.140625" style="318" hidden="1" customWidth="1"/>
    <col min="13563" max="13563" width="8.28125" style="318" customWidth="1"/>
    <col min="13564" max="13565" width="9.140625" style="318" hidden="1" customWidth="1"/>
    <col min="13566" max="13566" width="4.421875" style="318" customWidth="1"/>
    <col min="13567" max="13567" width="11.00390625" style="318" customWidth="1"/>
    <col min="13568" max="13568" width="11.57421875" style="318" customWidth="1"/>
    <col min="13569" max="13569" width="6.8515625" style="318" customWidth="1"/>
    <col min="13570" max="13570" width="8.8515625" style="318" customWidth="1"/>
    <col min="13571" max="13571" width="9.140625" style="318" hidden="1" customWidth="1"/>
    <col min="13572" max="13572" width="6.421875" style="318" customWidth="1"/>
    <col min="13573" max="13573" width="11.57421875" style="318" customWidth="1"/>
    <col min="13574" max="13575" width="9.140625" style="318" customWidth="1"/>
    <col min="13576" max="13576" width="52.140625" style="318" customWidth="1"/>
    <col min="13577" max="13803" width="9.140625" style="318" customWidth="1"/>
    <col min="13804" max="13813" width="9.140625" style="318" hidden="1" customWidth="1"/>
    <col min="13814" max="13814" width="1.7109375" style="318" customWidth="1"/>
    <col min="13815" max="13815" width="2.7109375" style="318" customWidth="1"/>
    <col min="13816" max="13816" width="8.57421875" style="318" customWidth="1"/>
    <col min="13817" max="13817" width="10.421875" style="318" customWidth="1"/>
    <col min="13818" max="13818" width="9.140625" style="318" hidden="1" customWidth="1"/>
    <col min="13819" max="13819" width="8.28125" style="318" customWidth="1"/>
    <col min="13820" max="13821" width="9.140625" style="318" hidden="1" customWidth="1"/>
    <col min="13822" max="13822" width="4.421875" style="318" customWidth="1"/>
    <col min="13823" max="13823" width="11.00390625" style="318" customWidth="1"/>
    <col min="13824" max="13824" width="11.57421875" style="318" customWidth="1"/>
    <col min="13825" max="13825" width="6.8515625" style="318" customWidth="1"/>
    <col min="13826" max="13826" width="8.8515625" style="318" customWidth="1"/>
    <col min="13827" max="13827" width="9.140625" style="318" hidden="1" customWidth="1"/>
    <col min="13828" max="13828" width="6.421875" style="318" customWidth="1"/>
    <col min="13829" max="13829" width="11.57421875" style="318" customWidth="1"/>
    <col min="13830" max="13831" width="9.140625" style="318" customWidth="1"/>
    <col min="13832" max="13832" width="52.140625" style="318" customWidth="1"/>
    <col min="13833" max="14059" width="9.140625" style="318" customWidth="1"/>
    <col min="14060" max="14069" width="9.140625" style="318" hidden="1" customWidth="1"/>
    <col min="14070" max="14070" width="1.7109375" style="318" customWidth="1"/>
    <col min="14071" max="14071" width="2.7109375" style="318" customWidth="1"/>
    <col min="14072" max="14072" width="8.57421875" style="318" customWidth="1"/>
    <col min="14073" max="14073" width="10.421875" style="318" customWidth="1"/>
    <col min="14074" max="14074" width="9.140625" style="318" hidden="1" customWidth="1"/>
    <col min="14075" max="14075" width="8.28125" style="318" customWidth="1"/>
    <col min="14076" max="14077" width="9.140625" style="318" hidden="1" customWidth="1"/>
    <col min="14078" max="14078" width="4.421875" style="318" customWidth="1"/>
    <col min="14079" max="14079" width="11.00390625" style="318" customWidth="1"/>
    <col min="14080" max="14080" width="11.57421875" style="318" customWidth="1"/>
    <col min="14081" max="14081" width="6.8515625" style="318" customWidth="1"/>
    <col min="14082" max="14082" width="8.8515625" style="318" customWidth="1"/>
    <col min="14083" max="14083" width="9.140625" style="318" hidden="1" customWidth="1"/>
    <col min="14084" max="14084" width="6.421875" style="318" customWidth="1"/>
    <col min="14085" max="14085" width="11.57421875" style="318" customWidth="1"/>
    <col min="14086" max="14087" width="9.140625" style="318" customWidth="1"/>
    <col min="14088" max="14088" width="52.140625" style="318" customWidth="1"/>
    <col min="14089" max="14315" width="9.140625" style="318" customWidth="1"/>
    <col min="14316" max="14325" width="9.140625" style="318" hidden="1" customWidth="1"/>
    <col min="14326" max="14326" width="1.7109375" style="318" customWidth="1"/>
    <col min="14327" max="14327" width="2.7109375" style="318" customWidth="1"/>
    <col min="14328" max="14328" width="8.57421875" style="318" customWidth="1"/>
    <col min="14329" max="14329" width="10.421875" style="318" customWidth="1"/>
    <col min="14330" max="14330" width="9.140625" style="318" hidden="1" customWidth="1"/>
    <col min="14331" max="14331" width="8.28125" style="318" customWidth="1"/>
    <col min="14332" max="14333" width="9.140625" style="318" hidden="1" customWidth="1"/>
    <col min="14334" max="14334" width="4.421875" style="318" customWidth="1"/>
    <col min="14335" max="14335" width="11.00390625" style="318" customWidth="1"/>
    <col min="14336" max="14336" width="11.57421875" style="318" customWidth="1"/>
    <col min="14337" max="14337" width="6.8515625" style="318" customWidth="1"/>
    <col min="14338" max="14338" width="8.8515625" style="318" customWidth="1"/>
    <col min="14339" max="14339" width="9.140625" style="318" hidden="1" customWidth="1"/>
    <col min="14340" max="14340" width="6.421875" style="318" customWidth="1"/>
    <col min="14341" max="14341" width="11.57421875" style="318" customWidth="1"/>
    <col min="14342" max="14343" width="9.140625" style="318" customWidth="1"/>
    <col min="14344" max="14344" width="52.140625" style="318" customWidth="1"/>
    <col min="14345" max="14571" width="9.140625" style="318" customWidth="1"/>
    <col min="14572" max="14581" width="9.140625" style="318" hidden="1" customWidth="1"/>
    <col min="14582" max="14582" width="1.7109375" style="318" customWidth="1"/>
    <col min="14583" max="14583" width="2.7109375" style="318" customWidth="1"/>
    <col min="14584" max="14584" width="8.57421875" style="318" customWidth="1"/>
    <col min="14585" max="14585" width="10.421875" style="318" customWidth="1"/>
    <col min="14586" max="14586" width="9.140625" style="318" hidden="1" customWidth="1"/>
    <col min="14587" max="14587" width="8.28125" style="318" customWidth="1"/>
    <col min="14588" max="14589" width="9.140625" style="318" hidden="1" customWidth="1"/>
    <col min="14590" max="14590" width="4.421875" style="318" customWidth="1"/>
    <col min="14591" max="14591" width="11.00390625" style="318" customWidth="1"/>
    <col min="14592" max="14592" width="11.57421875" style="318" customWidth="1"/>
    <col min="14593" max="14593" width="6.8515625" style="318" customWidth="1"/>
    <col min="14594" max="14594" width="8.8515625" style="318" customWidth="1"/>
    <col min="14595" max="14595" width="9.140625" style="318" hidden="1" customWidth="1"/>
    <col min="14596" max="14596" width="6.421875" style="318" customWidth="1"/>
    <col min="14597" max="14597" width="11.57421875" style="318" customWidth="1"/>
    <col min="14598" max="14599" width="9.140625" style="318" customWidth="1"/>
    <col min="14600" max="14600" width="52.140625" style="318" customWidth="1"/>
    <col min="14601" max="14827" width="9.140625" style="318" customWidth="1"/>
    <col min="14828" max="14837" width="9.140625" style="318" hidden="1" customWidth="1"/>
    <col min="14838" max="14838" width="1.7109375" style="318" customWidth="1"/>
    <col min="14839" max="14839" width="2.7109375" style="318" customWidth="1"/>
    <col min="14840" max="14840" width="8.57421875" style="318" customWidth="1"/>
    <col min="14841" max="14841" width="10.421875" style="318" customWidth="1"/>
    <col min="14842" max="14842" width="9.140625" style="318" hidden="1" customWidth="1"/>
    <col min="14843" max="14843" width="8.28125" style="318" customWidth="1"/>
    <col min="14844" max="14845" width="9.140625" style="318" hidden="1" customWidth="1"/>
    <col min="14846" max="14846" width="4.421875" style="318" customWidth="1"/>
    <col min="14847" max="14847" width="11.00390625" style="318" customWidth="1"/>
    <col min="14848" max="14848" width="11.57421875" style="318" customWidth="1"/>
    <col min="14849" max="14849" width="6.8515625" style="318" customWidth="1"/>
    <col min="14850" max="14850" width="8.8515625" style="318" customWidth="1"/>
    <col min="14851" max="14851" width="9.140625" style="318" hidden="1" customWidth="1"/>
    <col min="14852" max="14852" width="6.421875" style="318" customWidth="1"/>
    <col min="14853" max="14853" width="11.57421875" style="318" customWidth="1"/>
    <col min="14854" max="14855" width="9.140625" style="318" customWidth="1"/>
    <col min="14856" max="14856" width="52.140625" style="318" customWidth="1"/>
    <col min="14857" max="15083" width="9.140625" style="318" customWidth="1"/>
    <col min="15084" max="15093" width="9.140625" style="318" hidden="1" customWidth="1"/>
    <col min="15094" max="15094" width="1.7109375" style="318" customWidth="1"/>
    <col min="15095" max="15095" width="2.7109375" style="318" customWidth="1"/>
    <col min="15096" max="15096" width="8.57421875" style="318" customWidth="1"/>
    <col min="15097" max="15097" width="10.421875" style="318" customWidth="1"/>
    <col min="15098" max="15098" width="9.140625" style="318" hidden="1" customWidth="1"/>
    <col min="15099" max="15099" width="8.28125" style="318" customWidth="1"/>
    <col min="15100" max="15101" width="9.140625" style="318" hidden="1" customWidth="1"/>
    <col min="15102" max="15102" width="4.421875" style="318" customWidth="1"/>
    <col min="15103" max="15103" width="11.00390625" style="318" customWidth="1"/>
    <col min="15104" max="15104" width="11.57421875" style="318" customWidth="1"/>
    <col min="15105" max="15105" width="6.8515625" style="318" customWidth="1"/>
    <col min="15106" max="15106" width="8.8515625" style="318" customWidth="1"/>
    <col min="15107" max="15107" width="9.140625" style="318" hidden="1" customWidth="1"/>
    <col min="15108" max="15108" width="6.421875" style="318" customWidth="1"/>
    <col min="15109" max="15109" width="11.57421875" style="318" customWidth="1"/>
    <col min="15110" max="15111" width="9.140625" style="318" customWidth="1"/>
    <col min="15112" max="15112" width="52.140625" style="318" customWidth="1"/>
    <col min="15113" max="15339" width="9.140625" style="318" customWidth="1"/>
    <col min="15340" max="15349" width="9.140625" style="318" hidden="1" customWidth="1"/>
    <col min="15350" max="15350" width="1.7109375" style="318" customWidth="1"/>
    <col min="15351" max="15351" width="2.7109375" style="318" customWidth="1"/>
    <col min="15352" max="15352" width="8.57421875" style="318" customWidth="1"/>
    <col min="15353" max="15353" width="10.421875" style="318" customWidth="1"/>
    <col min="15354" max="15354" width="9.140625" style="318" hidden="1" customWidth="1"/>
    <col min="15355" max="15355" width="8.28125" style="318" customWidth="1"/>
    <col min="15356" max="15357" width="9.140625" style="318" hidden="1" customWidth="1"/>
    <col min="15358" max="15358" width="4.421875" style="318" customWidth="1"/>
    <col min="15359" max="15359" width="11.00390625" style="318" customWidth="1"/>
    <col min="15360" max="15360" width="11.57421875" style="318" customWidth="1"/>
    <col min="15361" max="15361" width="6.8515625" style="318" customWidth="1"/>
    <col min="15362" max="15362" width="8.8515625" style="318" customWidth="1"/>
    <col min="15363" max="15363" width="9.140625" style="318" hidden="1" customWidth="1"/>
    <col min="15364" max="15364" width="6.421875" style="318" customWidth="1"/>
    <col min="15365" max="15365" width="11.57421875" style="318" customWidth="1"/>
    <col min="15366" max="15367" width="9.140625" style="318" customWidth="1"/>
    <col min="15368" max="15368" width="52.140625" style="318" customWidth="1"/>
    <col min="15369" max="15595" width="9.140625" style="318" customWidth="1"/>
    <col min="15596" max="15605" width="9.140625" style="318" hidden="1" customWidth="1"/>
    <col min="15606" max="15606" width="1.7109375" style="318" customWidth="1"/>
    <col min="15607" max="15607" width="2.7109375" style="318" customWidth="1"/>
    <col min="15608" max="15608" width="8.57421875" style="318" customWidth="1"/>
    <col min="15609" max="15609" width="10.421875" style="318" customWidth="1"/>
    <col min="15610" max="15610" width="9.140625" style="318" hidden="1" customWidth="1"/>
    <col min="15611" max="15611" width="8.28125" style="318" customWidth="1"/>
    <col min="15612" max="15613" width="9.140625" style="318" hidden="1" customWidth="1"/>
    <col min="15614" max="15614" width="4.421875" style="318" customWidth="1"/>
    <col min="15615" max="15615" width="11.00390625" style="318" customWidth="1"/>
    <col min="15616" max="15616" width="11.57421875" style="318" customWidth="1"/>
    <col min="15617" max="15617" width="6.8515625" style="318" customWidth="1"/>
    <col min="15618" max="15618" width="8.8515625" style="318" customWidth="1"/>
    <col min="15619" max="15619" width="9.140625" style="318" hidden="1" customWidth="1"/>
    <col min="15620" max="15620" width="6.421875" style="318" customWidth="1"/>
    <col min="15621" max="15621" width="11.57421875" style="318" customWidth="1"/>
    <col min="15622" max="15623" width="9.140625" style="318" customWidth="1"/>
    <col min="15624" max="15624" width="52.140625" style="318" customWidth="1"/>
    <col min="15625" max="15851" width="9.140625" style="318" customWidth="1"/>
    <col min="15852" max="15861" width="9.140625" style="318" hidden="1" customWidth="1"/>
    <col min="15862" max="15862" width="1.7109375" style="318" customWidth="1"/>
    <col min="15863" max="15863" width="2.7109375" style="318" customWidth="1"/>
    <col min="15864" max="15864" width="8.57421875" style="318" customWidth="1"/>
    <col min="15865" max="15865" width="10.421875" style="318" customWidth="1"/>
    <col min="15866" max="15866" width="9.140625" style="318" hidden="1" customWidth="1"/>
    <col min="15867" max="15867" width="8.28125" style="318" customWidth="1"/>
    <col min="15868" max="15869" width="9.140625" style="318" hidden="1" customWidth="1"/>
    <col min="15870" max="15870" width="4.421875" style="318" customWidth="1"/>
    <col min="15871" max="15871" width="11.00390625" style="318" customWidth="1"/>
    <col min="15872" max="15872" width="11.57421875" style="318" customWidth="1"/>
    <col min="15873" max="15873" width="6.8515625" style="318" customWidth="1"/>
    <col min="15874" max="15874" width="8.8515625" style="318" customWidth="1"/>
    <col min="15875" max="15875" width="9.140625" style="318" hidden="1" customWidth="1"/>
    <col min="15876" max="15876" width="6.421875" style="318" customWidth="1"/>
    <col min="15877" max="15877" width="11.57421875" style="318" customWidth="1"/>
    <col min="15878" max="15879" width="9.140625" style="318" customWidth="1"/>
    <col min="15880" max="15880" width="52.140625" style="318" customWidth="1"/>
    <col min="15881" max="16107" width="9.140625" style="318" customWidth="1"/>
    <col min="16108" max="16117" width="9.140625" style="318" hidden="1" customWidth="1"/>
    <col min="16118" max="16118" width="1.7109375" style="318" customWidth="1"/>
    <col min="16119" max="16119" width="2.7109375" style="318" customWidth="1"/>
    <col min="16120" max="16120" width="8.57421875" style="318" customWidth="1"/>
    <col min="16121" max="16121" width="10.421875" style="318" customWidth="1"/>
    <col min="16122" max="16122" width="9.140625" style="318" hidden="1" customWidth="1"/>
    <col min="16123" max="16123" width="8.28125" style="318" customWidth="1"/>
    <col min="16124" max="16125" width="9.140625" style="318" hidden="1" customWidth="1"/>
    <col min="16126" max="16126" width="4.421875" style="318" customWidth="1"/>
    <col min="16127" max="16127" width="11.00390625" style="318" customWidth="1"/>
    <col min="16128" max="16128" width="11.57421875" style="318" customWidth="1"/>
    <col min="16129" max="16129" width="6.8515625" style="318" customWidth="1"/>
    <col min="16130" max="16130" width="8.8515625" style="318" customWidth="1"/>
    <col min="16131" max="16131" width="9.140625" style="318" hidden="1" customWidth="1"/>
    <col min="16132" max="16132" width="6.421875" style="318" customWidth="1"/>
    <col min="16133" max="16133" width="11.57421875" style="318" customWidth="1"/>
    <col min="16134" max="16135" width="9.140625" style="318" customWidth="1"/>
    <col min="16136" max="16136" width="52.140625" style="318" customWidth="1"/>
    <col min="16137" max="16384" width="9.140625" style="318" customWidth="1"/>
  </cols>
  <sheetData>
    <row r="1" spans="1:27" ht="5.25" customHeight="1" thickBot="1">
      <c r="A1" s="311"/>
      <c r="B1" s="312"/>
      <c r="C1" s="313"/>
      <c r="D1" s="312"/>
      <c r="E1" s="314"/>
      <c r="F1" s="315"/>
      <c r="G1" s="316"/>
      <c r="H1" s="316"/>
      <c r="I1" s="317"/>
      <c r="L1" s="66"/>
      <c r="M1" s="319"/>
      <c r="N1" s="319"/>
      <c r="O1" s="319"/>
      <c r="P1" s="320"/>
      <c r="Q1" s="319"/>
      <c r="R1" s="319"/>
      <c r="S1" s="321"/>
      <c r="T1" s="319"/>
      <c r="U1" s="319"/>
      <c r="V1" s="322"/>
      <c r="AA1" s="324"/>
    </row>
    <row r="2" spans="1:29" ht="36" customHeight="1" thickBot="1" thickTop="1">
      <c r="A2" s="311"/>
      <c r="B2" s="312"/>
      <c r="C2" s="313"/>
      <c r="D2" s="312"/>
      <c r="E2" s="314"/>
      <c r="F2" s="315"/>
      <c r="G2" s="316"/>
      <c r="H2" s="316"/>
      <c r="I2" s="317"/>
      <c r="K2" s="566" t="s">
        <v>302</v>
      </c>
      <c r="L2" s="566"/>
      <c r="M2" s="566"/>
      <c r="N2" s="566"/>
      <c r="O2" s="319"/>
      <c r="P2" s="325"/>
      <c r="Q2" s="319"/>
      <c r="R2" s="319"/>
      <c r="S2" s="321"/>
      <c r="T2" s="319"/>
      <c r="U2" s="455">
        <v>1</v>
      </c>
      <c r="V2" s="326" t="s">
        <v>270</v>
      </c>
      <c r="AA2" s="324"/>
      <c r="AC2" s="327">
        <f ca="1">NOW()</f>
        <v>43495.32744328704</v>
      </c>
    </row>
    <row r="3" spans="1:27" s="330" customFormat="1" ht="6.75" customHeight="1" thickBot="1" thickTop="1">
      <c r="A3" s="328"/>
      <c r="B3" s="329"/>
      <c r="C3" s="314"/>
      <c r="D3" s="329"/>
      <c r="E3" s="314"/>
      <c r="F3" s="315"/>
      <c r="G3" s="314"/>
      <c r="H3" s="314"/>
      <c r="I3" s="329"/>
      <c r="L3" s="331"/>
      <c r="M3" s="332"/>
      <c r="N3" s="333"/>
      <c r="O3" s="334"/>
      <c r="P3" s="335"/>
      <c r="Q3" s="334"/>
      <c r="R3" s="334"/>
      <c r="S3" s="336"/>
      <c r="V3" s="337"/>
      <c r="X3" s="337"/>
      <c r="Y3" s="337" t="s">
        <v>211</v>
      </c>
      <c r="Z3" s="333"/>
      <c r="AA3" s="324"/>
    </row>
    <row r="4" spans="2:29" s="338" customFormat="1" ht="33" customHeight="1" thickBot="1">
      <c r="B4" s="339"/>
      <c r="C4" s="340"/>
      <c r="D4" s="341"/>
      <c r="E4" s="342"/>
      <c r="F4" s="343"/>
      <c r="G4" s="344"/>
      <c r="H4" s="344"/>
      <c r="I4" s="345"/>
      <c r="L4" s="567" t="s">
        <v>303</v>
      </c>
      <c r="M4" s="567"/>
      <c r="N4" s="567"/>
      <c r="O4" s="346"/>
      <c r="P4" s="347"/>
      <c r="Q4" s="346"/>
      <c r="R4" s="346"/>
      <c r="S4" s="346"/>
      <c r="T4" s="348"/>
      <c r="U4" s="570" t="s">
        <v>269</v>
      </c>
      <c r="V4" s="572" t="s">
        <v>280</v>
      </c>
      <c r="W4" s="573"/>
      <c r="X4" s="574"/>
      <c r="Y4" s="349" t="s">
        <v>212</v>
      </c>
      <c r="Z4" s="575" t="s">
        <v>235</v>
      </c>
      <c r="AA4" s="478" t="s">
        <v>253</v>
      </c>
      <c r="AB4" s="564" t="s">
        <v>235</v>
      </c>
      <c r="AC4" s="488" t="s">
        <v>301</v>
      </c>
    </row>
    <row r="5" spans="2:29" ht="8.25" customHeight="1" thickBot="1">
      <c r="B5" s="350"/>
      <c r="C5" s="351" t="s">
        <v>213</v>
      </c>
      <c r="D5" s="352" t="s">
        <v>214</v>
      </c>
      <c r="E5" s="351"/>
      <c r="F5" s="353">
        <v>1</v>
      </c>
      <c r="G5" s="354"/>
      <c r="H5" s="354"/>
      <c r="I5" s="355"/>
      <c r="L5" s="568"/>
      <c r="M5" s="568"/>
      <c r="N5" s="568"/>
      <c r="O5" s="356"/>
      <c r="P5" s="357">
        <f>$U$2*4</f>
        <v>4</v>
      </c>
      <c r="Q5" s="358"/>
      <c r="R5" s="358"/>
      <c r="S5" s="577"/>
      <c r="T5" s="359"/>
      <c r="U5" s="571"/>
      <c r="V5" s="578" t="s">
        <v>276</v>
      </c>
      <c r="W5" s="579" t="s">
        <v>234</v>
      </c>
      <c r="X5" s="580" t="s">
        <v>277</v>
      </c>
      <c r="Y5" s="360"/>
      <c r="Z5" s="576"/>
      <c r="AA5" s="555" t="s">
        <v>275</v>
      </c>
      <c r="AB5" s="565"/>
      <c r="AC5" s="556" t="s">
        <v>300</v>
      </c>
    </row>
    <row r="6" spans="2:29" ht="12" customHeight="1" thickBot="1">
      <c r="B6" s="350"/>
      <c r="C6" s="351" t="s">
        <v>216</v>
      </c>
      <c r="D6" s="354"/>
      <c r="E6" s="351"/>
      <c r="F6" s="361" t="s">
        <v>233</v>
      </c>
      <c r="G6" s="362" t="s">
        <v>217</v>
      </c>
      <c r="H6" s="351"/>
      <c r="I6" s="355"/>
      <c r="L6" s="569"/>
      <c r="M6" s="568"/>
      <c r="N6" s="568"/>
      <c r="O6" s="363"/>
      <c r="P6" s="364"/>
      <c r="Q6" s="363"/>
      <c r="R6" s="363"/>
      <c r="S6" s="577"/>
      <c r="T6" s="365"/>
      <c r="U6" s="571"/>
      <c r="V6" s="578"/>
      <c r="W6" s="579"/>
      <c r="X6" s="581"/>
      <c r="Y6" s="366"/>
      <c r="Z6" s="367"/>
      <c r="AA6" s="555"/>
      <c r="AB6" s="368"/>
      <c r="AC6" s="556"/>
    </row>
    <row r="7" spans="2:29" ht="12.75">
      <c r="B7" s="350"/>
      <c r="C7" s="170"/>
      <c r="D7" s="369" t="s">
        <v>138</v>
      </c>
      <c r="E7" s="370" t="str">
        <f>IF(ISNUMBER(C7),F$5*(G7*C7)," ")</f>
        <v xml:space="preserve"> </v>
      </c>
      <c r="F7" s="173" t="str">
        <f>IF(ISNUMBER(C7),F$5*E7/E$25," ")</f>
        <v xml:space="preserve"> </v>
      </c>
      <c r="G7" s="371">
        <v>9.881</v>
      </c>
      <c r="H7" s="372">
        <f>IF(ISNUMBER(F7),F7/G7,0)</f>
        <v>0</v>
      </c>
      <c r="I7" s="355"/>
      <c r="L7" s="350"/>
      <c r="M7" s="452">
        <v>1</v>
      </c>
      <c r="N7" s="373" t="s">
        <v>283</v>
      </c>
      <c r="O7" s="374">
        <f>IF(ISNUMBER(M7),P$5*(M7/Q7)," ")</f>
        <v>0.4048173261815606</v>
      </c>
      <c r="P7" s="258">
        <f aca="true" t="shared" si="0" ref="P7:P23">IF(ISNUMBER(M7),P$5*O7/SUM(O$7:O$23)," ")</f>
        <v>1.916400883542182</v>
      </c>
      <c r="Q7" s="375">
        <v>9.881</v>
      </c>
      <c r="R7" s="376">
        <f>IF(ISNUMBER(P7),P7*Q7,0)</f>
        <v>18.9359571302803</v>
      </c>
      <c r="S7" s="377"/>
      <c r="T7" s="377"/>
      <c r="U7" s="377"/>
      <c r="V7" s="456">
        <f>IF(ISNUMBER(P7),INT(P7)," ")</f>
        <v>1</v>
      </c>
      <c r="W7" s="457" t="str">
        <f>IF(ISNUMBER(M7),"+"," ")</f>
        <v>+</v>
      </c>
      <c r="X7" s="458">
        <f>IF(ISBLANK(X$5)," ",IF(ISNUMBER(M7),(P7-V7)*32," "))</f>
        <v>29.324828273349823</v>
      </c>
      <c r="Y7" s="378" t="str">
        <f>IF(ISBLANK(Y$5)," ",IF(ISNUMBER(M7),(P7-V7)*192," "))</f>
        <v xml:space="preserve"> </v>
      </c>
      <c r="Z7" s="379" t="s">
        <v>267</v>
      </c>
      <c r="AA7" s="479">
        <f aca="true" t="shared" si="1" ref="AA7:AA23">IF(ISBLANK(AA$5)," ",IF(ISNUMBER(M7),(P7*Q7*0.454)/4," "))</f>
        <v>2.149231134286814</v>
      </c>
      <c r="AB7" s="380" t="s">
        <v>267</v>
      </c>
      <c r="AC7" s="489" t="str">
        <f aca="true" t="shared" si="2" ref="AC7:AC23">IF(ISNUMBER(M7),INT(AA7*2.20462)&amp;" lb + "&amp;ROUND(((AA7*2.20462)-INT(AA7*2.20462)),1)*16&amp;" oz  ("&amp;ROUND(((AA7*2.20462)),2)&amp;" lbs)"," ")</f>
        <v>4 lb + 11.2 oz  (4.74 lbs)</v>
      </c>
    </row>
    <row r="8" spans="2:29" ht="12.75">
      <c r="B8" s="350"/>
      <c r="C8" s="174" t="s">
        <v>218</v>
      </c>
      <c r="D8" s="381" t="s">
        <v>228</v>
      </c>
      <c r="E8" s="351" t="str">
        <f aca="true" t="shared" si="3" ref="E8:E23">IF(ISNUMBER(C8),F$5*(G8*C8)," ")</f>
        <v xml:space="preserve"> </v>
      </c>
      <c r="F8" s="176" t="str">
        <f aca="true" t="shared" si="4" ref="F8:F23">IF(ISNUMBER(C8),F$5*E8/E$25," ")</f>
        <v xml:space="preserve"> </v>
      </c>
      <c r="G8" s="371">
        <v>8.6792</v>
      </c>
      <c r="H8" s="372">
        <f aca="true" t="shared" si="5" ref="H8:H22">IF(ISNUMBER(F8),F8/G8,0)</f>
        <v>0</v>
      </c>
      <c r="I8" s="355"/>
      <c r="L8" s="350"/>
      <c r="M8" s="453"/>
      <c r="N8" s="382" t="s">
        <v>284</v>
      </c>
      <c r="O8" s="383" t="str">
        <f aca="true" t="shared" si="6" ref="O8:O23">IF(ISNUMBER(M8),P$5*(M8/Q8)," ")</f>
        <v xml:space="preserve"> </v>
      </c>
      <c r="P8" s="234" t="str">
        <f t="shared" si="0"/>
        <v xml:space="preserve"> </v>
      </c>
      <c r="Q8" s="384">
        <v>8.6792</v>
      </c>
      <c r="R8" s="385">
        <f aca="true" t="shared" si="7" ref="R8:R23">IF(ISNUMBER(P8),P8*Q8,0)</f>
        <v>0</v>
      </c>
      <c r="S8" s="386"/>
      <c r="T8" s="386"/>
      <c r="U8" s="386"/>
      <c r="V8" s="459" t="str">
        <f>IF(ISNUMBER(P8),INT(P8)," ")</f>
        <v xml:space="preserve"> </v>
      </c>
      <c r="W8" s="460" t="str">
        <f aca="true" t="shared" si="8" ref="W8:W23">IF(ISNUMBER(M8),"+"," ")</f>
        <v xml:space="preserve"> </v>
      </c>
      <c r="X8" s="461" t="str">
        <f>IF(ISBLANK(X$5)," ",IF(ISNUMBER(M8),(P8-V8)*32," "))</f>
        <v xml:space="preserve"> </v>
      </c>
      <c r="Y8" s="387" t="str">
        <f>IF(ISBLANK(Y$5)," ",IF(ISNUMBER(M8),(P8-V8)*192," "))</f>
        <v xml:space="preserve"> </v>
      </c>
      <c r="Z8" s="388" t="s">
        <v>257</v>
      </c>
      <c r="AA8" s="480" t="str">
        <f t="shared" si="1"/>
        <v xml:space="preserve"> </v>
      </c>
      <c r="AB8" s="389" t="s">
        <v>257</v>
      </c>
      <c r="AC8" s="490" t="str">
        <f t="shared" si="2"/>
        <v xml:space="preserve"> </v>
      </c>
    </row>
    <row r="9" spans="2:29" ht="12.75">
      <c r="B9" s="350"/>
      <c r="C9" s="174" t="s">
        <v>218</v>
      </c>
      <c r="D9" s="381" t="s">
        <v>65</v>
      </c>
      <c r="E9" s="351" t="str">
        <f t="shared" si="3"/>
        <v xml:space="preserve"> </v>
      </c>
      <c r="F9" s="176" t="str">
        <f t="shared" si="4"/>
        <v xml:space="preserve"> </v>
      </c>
      <c r="G9" s="371">
        <v>9.3134</v>
      </c>
      <c r="H9" s="372">
        <f t="shared" si="5"/>
        <v>0</v>
      </c>
      <c r="I9" s="355"/>
      <c r="L9" s="350"/>
      <c r="M9" s="453"/>
      <c r="N9" s="382" t="s">
        <v>298</v>
      </c>
      <c r="O9" s="383" t="str">
        <f t="shared" si="6"/>
        <v xml:space="preserve"> </v>
      </c>
      <c r="P9" s="234" t="str">
        <f t="shared" si="0"/>
        <v xml:space="preserve"> </v>
      </c>
      <c r="Q9" s="384">
        <v>9.3134</v>
      </c>
      <c r="R9" s="385">
        <f t="shared" si="7"/>
        <v>0</v>
      </c>
      <c r="S9" s="386"/>
      <c r="T9" s="386"/>
      <c r="U9" s="386"/>
      <c r="V9" s="459" t="str">
        <f aca="true" t="shared" si="9" ref="V9:V23">IF(ISNUMBER(P9),INT(P9)," ")</f>
        <v xml:space="preserve"> </v>
      </c>
      <c r="W9" s="460" t="str">
        <f t="shared" si="8"/>
        <v xml:space="preserve"> </v>
      </c>
      <c r="X9" s="461" t="str">
        <f aca="true" t="shared" si="10" ref="X9:X22">IF(ISBLANK(X$5)," ",IF(ISNUMBER(M9),(P9-V9)*32," "))</f>
        <v xml:space="preserve"> </v>
      </c>
      <c r="Y9" s="387" t="str">
        <f>IF(ISBLANK(Y$5)," ",IF(ISNUMBER(M9),(P9-V9)*192," "))</f>
        <v xml:space="preserve"> </v>
      </c>
      <c r="Z9" s="388" t="s">
        <v>261</v>
      </c>
      <c r="AA9" s="480" t="str">
        <f t="shared" si="1"/>
        <v xml:space="preserve"> </v>
      </c>
      <c r="AB9" s="389" t="s">
        <v>261</v>
      </c>
      <c r="AC9" s="490" t="str">
        <f t="shared" si="2"/>
        <v xml:space="preserve"> </v>
      </c>
    </row>
    <row r="10" spans="2:29" ht="12.75">
      <c r="B10" s="350"/>
      <c r="C10" s="174"/>
      <c r="D10" s="381" t="s">
        <v>229</v>
      </c>
      <c r="E10" s="351" t="str">
        <f t="shared" si="3"/>
        <v xml:space="preserve"> </v>
      </c>
      <c r="F10" s="176" t="str">
        <f t="shared" si="4"/>
        <v xml:space="preserve"> </v>
      </c>
      <c r="G10" s="371">
        <v>8.8294</v>
      </c>
      <c r="H10" s="372">
        <f t="shared" si="5"/>
        <v>0</v>
      </c>
      <c r="I10" s="355"/>
      <c r="L10" s="350"/>
      <c r="M10" s="453"/>
      <c r="N10" s="382" t="s">
        <v>285</v>
      </c>
      <c r="O10" s="383" t="str">
        <f t="shared" si="6"/>
        <v xml:space="preserve"> </v>
      </c>
      <c r="P10" s="234" t="str">
        <f t="shared" si="0"/>
        <v xml:space="preserve"> </v>
      </c>
      <c r="Q10" s="384">
        <v>8.8294</v>
      </c>
      <c r="R10" s="385">
        <f t="shared" si="7"/>
        <v>0</v>
      </c>
      <c r="S10" s="386"/>
      <c r="T10" s="386"/>
      <c r="U10" s="386"/>
      <c r="V10" s="459" t="str">
        <f t="shared" si="9"/>
        <v xml:space="preserve"> </v>
      </c>
      <c r="W10" s="460" t="str">
        <f t="shared" si="8"/>
        <v xml:space="preserve"> </v>
      </c>
      <c r="X10" s="461" t="str">
        <f t="shared" si="10"/>
        <v xml:space="preserve"> </v>
      </c>
      <c r="Y10" s="387" t="str">
        <f>IF(ISBLANK(Y$5)," ",IF(ISNUMBER(M10),(P10-V10)*192," "))</f>
        <v xml:space="preserve"> </v>
      </c>
      <c r="Z10" s="388" t="s">
        <v>260</v>
      </c>
      <c r="AA10" s="480" t="str">
        <f t="shared" si="1"/>
        <v xml:space="preserve"> </v>
      </c>
      <c r="AB10" s="389" t="s">
        <v>260</v>
      </c>
      <c r="AC10" s="490" t="str">
        <f t="shared" si="2"/>
        <v xml:space="preserve"> </v>
      </c>
    </row>
    <row r="11" spans="2:29" ht="12.75">
      <c r="B11" s="350"/>
      <c r="C11" s="174" t="s">
        <v>218</v>
      </c>
      <c r="D11" s="381" t="s">
        <v>232</v>
      </c>
      <c r="E11" s="351" t="str">
        <f t="shared" si="3"/>
        <v xml:space="preserve"> </v>
      </c>
      <c r="F11" s="176" t="str">
        <f t="shared" si="4"/>
        <v xml:space="preserve"> </v>
      </c>
      <c r="G11" s="371">
        <v>9.4887</v>
      </c>
      <c r="H11" s="372">
        <f t="shared" si="5"/>
        <v>0</v>
      </c>
      <c r="I11" s="355"/>
      <c r="L11" s="350"/>
      <c r="M11" s="453"/>
      <c r="N11" s="382" t="s">
        <v>286</v>
      </c>
      <c r="O11" s="383" t="str">
        <f t="shared" si="6"/>
        <v xml:space="preserve"> </v>
      </c>
      <c r="P11" s="234" t="str">
        <f t="shared" si="0"/>
        <v xml:space="preserve"> </v>
      </c>
      <c r="Q11" s="384">
        <v>9.4887</v>
      </c>
      <c r="R11" s="385">
        <f t="shared" si="7"/>
        <v>0</v>
      </c>
      <c r="S11" s="386"/>
      <c r="T11" s="386"/>
      <c r="U11" s="386"/>
      <c r="V11" s="459" t="str">
        <f t="shared" si="9"/>
        <v xml:space="preserve"> </v>
      </c>
      <c r="W11" s="460" t="str">
        <f t="shared" si="8"/>
        <v xml:space="preserve"> </v>
      </c>
      <c r="X11" s="461" t="str">
        <f t="shared" si="10"/>
        <v xml:space="preserve"> </v>
      </c>
      <c r="Y11" s="387" t="str">
        <f aca="true" t="shared" si="11" ref="Y11:Y22">IF(ISBLANK(Y$5)," ",IF(ISNUMBER(M11),(P11-V11)*192," "))</f>
        <v xml:space="preserve"> </v>
      </c>
      <c r="Z11" s="388" t="s">
        <v>256</v>
      </c>
      <c r="AA11" s="480" t="str">
        <f t="shared" si="1"/>
        <v xml:space="preserve"> </v>
      </c>
      <c r="AB11" s="389" t="s">
        <v>256</v>
      </c>
      <c r="AC11" s="490" t="str">
        <f t="shared" si="2"/>
        <v xml:space="preserve"> </v>
      </c>
    </row>
    <row r="12" spans="2:29" ht="12.75">
      <c r="B12" s="350"/>
      <c r="C12" s="174" t="s">
        <v>218</v>
      </c>
      <c r="D12" s="381" t="s">
        <v>182</v>
      </c>
      <c r="E12" s="351" t="str">
        <f t="shared" si="3"/>
        <v xml:space="preserve"> </v>
      </c>
      <c r="F12" s="176" t="str">
        <f t="shared" si="4"/>
        <v xml:space="preserve"> </v>
      </c>
      <c r="G12" s="371">
        <v>9.0881</v>
      </c>
      <c r="H12" s="372">
        <f t="shared" si="5"/>
        <v>0</v>
      </c>
      <c r="I12" s="355"/>
      <c r="L12" s="350"/>
      <c r="M12" s="453">
        <v>1</v>
      </c>
      <c r="N12" s="382" t="s">
        <v>297</v>
      </c>
      <c r="O12" s="383">
        <f t="shared" si="6"/>
        <v>0.44013600202462555</v>
      </c>
      <c r="P12" s="234">
        <f t="shared" si="0"/>
        <v>2.083599116457818</v>
      </c>
      <c r="Q12" s="384">
        <v>9.0881</v>
      </c>
      <c r="R12" s="385">
        <f>IF(ISNUMBER(P12),P12*Q12,0)</f>
        <v>18.935957130280297</v>
      </c>
      <c r="S12" s="386"/>
      <c r="T12" s="386"/>
      <c r="U12" s="386"/>
      <c r="V12" s="459">
        <f>IF(ISNUMBER(P12),INT(P12)," ")</f>
        <v>2</v>
      </c>
      <c r="W12" s="460" t="str">
        <f t="shared" si="8"/>
        <v>+</v>
      </c>
      <c r="X12" s="461">
        <f t="shared" si="10"/>
        <v>2.675171726650177</v>
      </c>
      <c r="Y12" s="387" t="str">
        <f t="shared" si="11"/>
        <v xml:space="preserve"> </v>
      </c>
      <c r="Z12" s="388" t="s">
        <v>254</v>
      </c>
      <c r="AA12" s="480">
        <f t="shared" si="1"/>
        <v>2.1492311342868136</v>
      </c>
      <c r="AB12" s="389" t="s">
        <v>254</v>
      </c>
      <c r="AC12" s="490" t="str">
        <f t="shared" si="2"/>
        <v>4 lb + 11.2 oz  (4.74 lbs)</v>
      </c>
    </row>
    <row r="13" spans="2:29" ht="12.75">
      <c r="B13" s="350"/>
      <c r="C13" s="174"/>
      <c r="D13" s="381" t="s">
        <v>25</v>
      </c>
      <c r="E13" s="351"/>
      <c r="F13" s="176" t="str">
        <f t="shared" si="4"/>
        <v xml:space="preserve"> </v>
      </c>
      <c r="G13" s="371">
        <v>9.205</v>
      </c>
      <c r="H13" s="372">
        <f t="shared" si="5"/>
        <v>0</v>
      </c>
      <c r="I13" s="355"/>
      <c r="L13" s="350"/>
      <c r="M13" s="453"/>
      <c r="N13" s="382" t="s">
        <v>287</v>
      </c>
      <c r="O13" s="383" t="str">
        <f t="shared" si="6"/>
        <v xml:space="preserve"> </v>
      </c>
      <c r="P13" s="234" t="str">
        <f t="shared" si="0"/>
        <v xml:space="preserve"> </v>
      </c>
      <c r="Q13" s="384">
        <v>9.205</v>
      </c>
      <c r="R13" s="385">
        <f aca="true" t="shared" si="12" ref="R13:R14">IF(ISNUMBER(P13),P13*Q13,0)</f>
        <v>0</v>
      </c>
      <c r="S13" s="386"/>
      <c r="T13" s="386"/>
      <c r="U13" s="386"/>
      <c r="V13" s="459" t="str">
        <f aca="true" t="shared" si="13" ref="V13:V14">IF(ISNUMBER(P13),INT(P13)," ")</f>
        <v xml:space="preserve"> </v>
      </c>
      <c r="W13" s="460" t="str">
        <f t="shared" si="8"/>
        <v xml:space="preserve"> </v>
      </c>
      <c r="X13" s="461" t="str">
        <f t="shared" si="10"/>
        <v xml:space="preserve"> </v>
      </c>
      <c r="Y13" s="387"/>
      <c r="Z13" s="388" t="s">
        <v>268</v>
      </c>
      <c r="AA13" s="480" t="str">
        <f t="shared" si="1"/>
        <v xml:space="preserve"> </v>
      </c>
      <c r="AB13" s="389" t="s">
        <v>268</v>
      </c>
      <c r="AC13" s="490" t="str">
        <f t="shared" si="2"/>
        <v xml:space="preserve"> </v>
      </c>
    </row>
    <row r="14" spans="2:29" ht="12.75">
      <c r="B14" s="350"/>
      <c r="C14" s="174"/>
      <c r="D14" s="381" t="s">
        <v>271</v>
      </c>
      <c r="E14" s="351"/>
      <c r="F14" s="176" t="str">
        <f t="shared" si="4"/>
        <v xml:space="preserve"> </v>
      </c>
      <c r="G14" s="371">
        <v>9.1966</v>
      </c>
      <c r="H14" s="372">
        <f t="shared" si="5"/>
        <v>0</v>
      </c>
      <c r="I14" s="355"/>
      <c r="L14" s="350"/>
      <c r="M14" s="453"/>
      <c r="N14" s="382" t="s">
        <v>288</v>
      </c>
      <c r="O14" s="383" t="str">
        <f t="shared" si="6"/>
        <v xml:space="preserve"> </v>
      </c>
      <c r="P14" s="234" t="str">
        <f t="shared" si="0"/>
        <v xml:space="preserve"> </v>
      </c>
      <c r="Q14" s="384">
        <v>9.1966</v>
      </c>
      <c r="R14" s="385">
        <f t="shared" si="12"/>
        <v>0</v>
      </c>
      <c r="S14" s="386"/>
      <c r="T14" s="386"/>
      <c r="U14" s="386"/>
      <c r="V14" s="459" t="str">
        <f t="shared" si="13"/>
        <v xml:space="preserve"> </v>
      </c>
      <c r="W14" s="460" t="str">
        <f t="shared" si="8"/>
        <v xml:space="preserve"> </v>
      </c>
      <c r="X14" s="461" t="str">
        <f t="shared" si="10"/>
        <v xml:space="preserve"> </v>
      </c>
      <c r="Y14" s="387"/>
      <c r="Z14" s="388" t="s">
        <v>273</v>
      </c>
      <c r="AA14" s="480" t="str">
        <f t="shared" si="1"/>
        <v xml:space="preserve"> </v>
      </c>
      <c r="AB14" s="389" t="s">
        <v>273</v>
      </c>
      <c r="AC14" s="490" t="str">
        <f t="shared" si="2"/>
        <v xml:space="preserve"> </v>
      </c>
    </row>
    <row r="15" spans="2:29" ht="12.75">
      <c r="B15" s="350"/>
      <c r="C15" s="174" t="s">
        <v>218</v>
      </c>
      <c r="D15" s="381" t="s">
        <v>14</v>
      </c>
      <c r="E15" s="351" t="str">
        <f t="shared" si="3"/>
        <v xml:space="preserve"> </v>
      </c>
      <c r="F15" s="176" t="str">
        <f t="shared" si="4"/>
        <v xml:space="preserve"> </v>
      </c>
      <c r="G15" s="371">
        <v>9.1215</v>
      </c>
      <c r="H15" s="372">
        <f t="shared" si="5"/>
        <v>0</v>
      </c>
      <c r="I15" s="355"/>
      <c r="L15" s="350"/>
      <c r="M15" s="453"/>
      <c r="N15" s="382" t="s">
        <v>289</v>
      </c>
      <c r="O15" s="383" t="str">
        <f t="shared" si="6"/>
        <v xml:space="preserve"> </v>
      </c>
      <c r="P15" s="234" t="str">
        <f t="shared" si="0"/>
        <v xml:space="preserve"> </v>
      </c>
      <c r="Q15" s="384">
        <v>9.1215</v>
      </c>
      <c r="R15" s="385">
        <f t="shared" si="7"/>
        <v>0</v>
      </c>
      <c r="S15" s="386"/>
      <c r="T15" s="386"/>
      <c r="U15" s="386"/>
      <c r="V15" s="459" t="str">
        <f t="shared" si="9"/>
        <v xml:space="preserve"> </v>
      </c>
      <c r="W15" s="460" t="str">
        <f t="shared" si="8"/>
        <v xml:space="preserve"> </v>
      </c>
      <c r="X15" s="461" t="str">
        <f t="shared" si="10"/>
        <v xml:space="preserve"> </v>
      </c>
      <c r="Y15" s="387" t="str">
        <f t="shared" si="11"/>
        <v xml:space="preserve"> </v>
      </c>
      <c r="Z15" s="388" t="s">
        <v>264</v>
      </c>
      <c r="AA15" s="480" t="str">
        <f t="shared" si="1"/>
        <v xml:space="preserve"> </v>
      </c>
      <c r="AB15" s="389" t="s">
        <v>264</v>
      </c>
      <c r="AC15" s="490" t="str">
        <f t="shared" si="2"/>
        <v xml:space="preserve"> </v>
      </c>
    </row>
    <row r="16" spans="2:29" ht="12.75">
      <c r="B16" s="350"/>
      <c r="C16" s="174"/>
      <c r="D16" s="381" t="s">
        <v>159</v>
      </c>
      <c r="E16" s="351" t="str">
        <f t="shared" si="3"/>
        <v xml:space="preserve"> </v>
      </c>
      <c r="F16" s="176" t="str">
        <f t="shared" si="4"/>
        <v xml:space="preserve"> </v>
      </c>
      <c r="G16" s="371">
        <v>9.0548</v>
      </c>
      <c r="H16" s="372">
        <f t="shared" si="5"/>
        <v>0</v>
      </c>
      <c r="I16" s="355"/>
      <c r="L16" s="350"/>
      <c r="M16" s="453"/>
      <c r="N16" s="382" t="s">
        <v>290</v>
      </c>
      <c r="O16" s="383" t="str">
        <f t="shared" si="6"/>
        <v xml:space="preserve"> </v>
      </c>
      <c r="P16" s="234" t="str">
        <f t="shared" si="0"/>
        <v xml:space="preserve"> </v>
      </c>
      <c r="Q16" s="384">
        <v>9.0548</v>
      </c>
      <c r="R16" s="385">
        <f t="shared" si="7"/>
        <v>0</v>
      </c>
      <c r="S16" s="386"/>
      <c r="T16" s="386"/>
      <c r="U16" s="386"/>
      <c r="V16" s="459" t="str">
        <f t="shared" si="9"/>
        <v xml:space="preserve"> </v>
      </c>
      <c r="W16" s="460" t="str">
        <f t="shared" si="8"/>
        <v xml:space="preserve"> </v>
      </c>
      <c r="X16" s="461" t="str">
        <f t="shared" si="10"/>
        <v xml:space="preserve"> </v>
      </c>
      <c r="Y16" s="387" t="str">
        <f t="shared" si="11"/>
        <v xml:space="preserve"> </v>
      </c>
      <c r="Z16" s="388" t="s">
        <v>266</v>
      </c>
      <c r="AA16" s="480" t="str">
        <f t="shared" si="1"/>
        <v xml:space="preserve"> </v>
      </c>
      <c r="AB16" s="389" t="s">
        <v>266</v>
      </c>
      <c r="AC16" s="490" t="str">
        <f t="shared" si="2"/>
        <v xml:space="preserve"> </v>
      </c>
    </row>
    <row r="17" spans="2:29" ht="12.75">
      <c r="B17" s="350"/>
      <c r="C17" s="174"/>
      <c r="D17" s="381" t="s">
        <v>76</v>
      </c>
      <c r="E17" s="351" t="str">
        <f t="shared" si="3"/>
        <v xml:space="preserve"> </v>
      </c>
      <c r="F17" s="176" t="str">
        <f t="shared" si="4"/>
        <v xml:space="preserve"> </v>
      </c>
      <c r="G17" s="371">
        <v>8.8547</v>
      </c>
      <c r="H17" s="372">
        <f t="shared" si="5"/>
        <v>0</v>
      </c>
      <c r="I17" s="355"/>
      <c r="L17" s="350"/>
      <c r="M17" s="453"/>
      <c r="N17" s="382" t="s">
        <v>299</v>
      </c>
      <c r="O17" s="383" t="str">
        <f t="shared" si="6"/>
        <v xml:space="preserve"> </v>
      </c>
      <c r="P17" s="234" t="str">
        <f t="shared" si="0"/>
        <v xml:space="preserve"> </v>
      </c>
      <c r="Q17" s="384">
        <v>8.8547</v>
      </c>
      <c r="R17" s="385">
        <f t="shared" si="7"/>
        <v>0</v>
      </c>
      <c r="S17" s="386"/>
      <c r="T17" s="386"/>
      <c r="U17" s="386"/>
      <c r="V17" s="459" t="str">
        <f t="shared" si="9"/>
        <v xml:space="preserve"> </v>
      </c>
      <c r="W17" s="460" t="str">
        <f t="shared" si="8"/>
        <v xml:space="preserve"> </v>
      </c>
      <c r="X17" s="461" t="str">
        <f t="shared" si="10"/>
        <v xml:space="preserve"> </v>
      </c>
      <c r="Y17" s="387" t="str">
        <f t="shared" si="11"/>
        <v xml:space="preserve"> </v>
      </c>
      <c r="Z17" s="388" t="s">
        <v>263</v>
      </c>
      <c r="AA17" s="480" t="str">
        <f t="shared" si="1"/>
        <v xml:space="preserve"> </v>
      </c>
      <c r="AB17" s="389" t="s">
        <v>263</v>
      </c>
      <c r="AC17" s="490" t="str">
        <f t="shared" si="2"/>
        <v xml:space="preserve"> </v>
      </c>
    </row>
    <row r="18" spans="2:29" ht="12.75">
      <c r="B18" s="350"/>
      <c r="C18" s="174"/>
      <c r="D18" s="381" t="s">
        <v>26</v>
      </c>
      <c r="E18" s="351" t="str">
        <f t="shared" si="3"/>
        <v xml:space="preserve"> </v>
      </c>
      <c r="F18" s="176" t="str">
        <f t="shared" si="4"/>
        <v xml:space="preserve"> </v>
      </c>
      <c r="G18" s="371">
        <v>8.8461</v>
      </c>
      <c r="H18" s="372">
        <f t="shared" si="5"/>
        <v>0</v>
      </c>
      <c r="I18" s="355"/>
      <c r="L18" s="350"/>
      <c r="M18" s="453"/>
      <c r="N18" s="382" t="s">
        <v>291</v>
      </c>
      <c r="O18" s="383" t="str">
        <f t="shared" si="6"/>
        <v xml:space="preserve"> </v>
      </c>
      <c r="P18" s="234" t="str">
        <f t="shared" si="0"/>
        <v xml:space="preserve"> </v>
      </c>
      <c r="Q18" s="384">
        <v>8.8461</v>
      </c>
      <c r="R18" s="385">
        <f t="shared" si="7"/>
        <v>0</v>
      </c>
      <c r="S18" s="386"/>
      <c r="T18" s="386"/>
      <c r="U18" s="386"/>
      <c r="V18" s="459" t="str">
        <f t="shared" si="9"/>
        <v xml:space="preserve"> </v>
      </c>
      <c r="W18" s="460" t="str">
        <f t="shared" si="8"/>
        <v xml:space="preserve"> </v>
      </c>
      <c r="X18" s="461" t="str">
        <f t="shared" si="10"/>
        <v xml:space="preserve"> </v>
      </c>
      <c r="Y18" s="387" t="str">
        <f t="shared" si="11"/>
        <v xml:space="preserve"> </v>
      </c>
      <c r="Z18" s="388" t="s">
        <v>265</v>
      </c>
      <c r="AA18" s="480" t="str">
        <f t="shared" si="1"/>
        <v xml:space="preserve"> </v>
      </c>
      <c r="AB18" s="389" t="s">
        <v>265</v>
      </c>
      <c r="AC18" s="490" t="str">
        <f t="shared" si="2"/>
        <v xml:space="preserve"> </v>
      </c>
    </row>
    <row r="19" spans="2:29" ht="12.75">
      <c r="B19" s="350"/>
      <c r="C19" s="174"/>
      <c r="D19" s="381" t="s">
        <v>52</v>
      </c>
      <c r="E19" s="351" t="str">
        <f t="shared" si="3"/>
        <v xml:space="preserve"> </v>
      </c>
      <c r="F19" s="176" t="str">
        <f t="shared" si="4"/>
        <v xml:space="preserve"> </v>
      </c>
      <c r="G19" s="371">
        <v>9.0715</v>
      </c>
      <c r="H19" s="372">
        <f t="shared" si="5"/>
        <v>0</v>
      </c>
      <c r="I19" s="355"/>
      <c r="L19" s="350"/>
      <c r="M19" s="453"/>
      <c r="N19" s="382" t="s">
        <v>292</v>
      </c>
      <c r="O19" s="383" t="str">
        <f t="shared" si="6"/>
        <v xml:space="preserve"> </v>
      </c>
      <c r="P19" s="234" t="str">
        <f t="shared" si="0"/>
        <v xml:space="preserve"> </v>
      </c>
      <c r="Q19" s="384">
        <v>9.0715</v>
      </c>
      <c r="R19" s="385">
        <f t="shared" si="7"/>
        <v>0</v>
      </c>
      <c r="S19" s="386"/>
      <c r="T19" s="386"/>
      <c r="U19" s="386"/>
      <c r="V19" s="459" t="str">
        <f t="shared" si="9"/>
        <v xml:space="preserve"> </v>
      </c>
      <c r="W19" s="460" t="str">
        <f t="shared" si="8"/>
        <v xml:space="preserve"> </v>
      </c>
      <c r="X19" s="461" t="str">
        <f t="shared" si="10"/>
        <v xml:space="preserve"> </v>
      </c>
      <c r="Y19" s="387" t="str">
        <f t="shared" si="11"/>
        <v xml:space="preserve"> </v>
      </c>
      <c r="Z19" s="388" t="s">
        <v>259</v>
      </c>
      <c r="AA19" s="480" t="str">
        <f t="shared" si="1"/>
        <v xml:space="preserve"> </v>
      </c>
      <c r="AB19" s="389" t="s">
        <v>259</v>
      </c>
      <c r="AC19" s="490" t="str">
        <f t="shared" si="2"/>
        <v xml:space="preserve"> </v>
      </c>
    </row>
    <row r="20" spans="2:29" ht="12.75">
      <c r="B20" s="350"/>
      <c r="C20" s="174" t="s">
        <v>218</v>
      </c>
      <c r="D20" s="381" t="s">
        <v>230</v>
      </c>
      <c r="E20" s="351" t="str">
        <f t="shared" si="3"/>
        <v xml:space="preserve"> </v>
      </c>
      <c r="F20" s="176" t="str">
        <f t="shared" si="4"/>
        <v xml:space="preserve"> </v>
      </c>
      <c r="G20" s="371">
        <v>8.7293</v>
      </c>
      <c r="H20" s="372">
        <f t="shared" si="5"/>
        <v>0</v>
      </c>
      <c r="I20" s="355"/>
      <c r="L20" s="350"/>
      <c r="M20" s="453"/>
      <c r="N20" s="382" t="s">
        <v>293</v>
      </c>
      <c r="O20" s="383" t="str">
        <f t="shared" si="6"/>
        <v xml:space="preserve"> </v>
      </c>
      <c r="P20" s="234" t="str">
        <f t="shared" si="0"/>
        <v xml:space="preserve"> </v>
      </c>
      <c r="Q20" s="384">
        <v>8.7293</v>
      </c>
      <c r="R20" s="385">
        <f t="shared" si="7"/>
        <v>0</v>
      </c>
      <c r="S20" s="386"/>
      <c r="T20" s="386"/>
      <c r="U20" s="386"/>
      <c r="V20" s="459" t="str">
        <f t="shared" si="9"/>
        <v xml:space="preserve"> </v>
      </c>
      <c r="W20" s="460" t="str">
        <f t="shared" si="8"/>
        <v xml:space="preserve"> </v>
      </c>
      <c r="X20" s="461" t="str">
        <f t="shared" si="10"/>
        <v xml:space="preserve"> </v>
      </c>
      <c r="Y20" s="387" t="str">
        <f t="shared" si="11"/>
        <v xml:space="preserve"> </v>
      </c>
      <c r="Z20" s="388" t="s">
        <v>255</v>
      </c>
      <c r="AA20" s="480" t="str">
        <f t="shared" si="1"/>
        <v xml:space="preserve"> </v>
      </c>
      <c r="AB20" s="389" t="s">
        <v>255</v>
      </c>
      <c r="AC20" s="490" t="str">
        <f t="shared" si="2"/>
        <v xml:space="preserve"> </v>
      </c>
    </row>
    <row r="21" spans="2:29" ht="12.75">
      <c r="B21" s="350"/>
      <c r="C21" s="174"/>
      <c r="D21" s="381" t="s">
        <v>231</v>
      </c>
      <c r="E21" s="351" t="str">
        <f t="shared" si="3"/>
        <v xml:space="preserve"> </v>
      </c>
      <c r="F21" s="176" t="str">
        <f t="shared" si="4"/>
        <v xml:space="preserve"> </v>
      </c>
      <c r="G21" s="371">
        <v>8.6792</v>
      </c>
      <c r="H21" s="372">
        <f t="shared" si="5"/>
        <v>0</v>
      </c>
      <c r="I21" s="355"/>
      <c r="L21" s="350"/>
      <c r="M21" s="453"/>
      <c r="N21" s="382" t="s">
        <v>294</v>
      </c>
      <c r="O21" s="383" t="str">
        <f t="shared" si="6"/>
        <v xml:space="preserve"> </v>
      </c>
      <c r="P21" s="234" t="str">
        <f t="shared" si="0"/>
        <v xml:space="preserve"> </v>
      </c>
      <c r="Q21" s="384">
        <v>8.6792</v>
      </c>
      <c r="R21" s="385">
        <f t="shared" si="7"/>
        <v>0</v>
      </c>
      <c r="S21" s="386"/>
      <c r="T21" s="386"/>
      <c r="U21" s="386"/>
      <c r="V21" s="459" t="str">
        <f t="shared" si="9"/>
        <v xml:space="preserve"> </v>
      </c>
      <c r="W21" s="460" t="str">
        <f t="shared" si="8"/>
        <v xml:space="preserve"> </v>
      </c>
      <c r="X21" s="461" t="str">
        <f t="shared" si="10"/>
        <v xml:space="preserve"> </v>
      </c>
      <c r="Y21" s="387" t="str">
        <f t="shared" si="11"/>
        <v xml:space="preserve"> </v>
      </c>
      <c r="Z21" s="388" t="s">
        <v>258</v>
      </c>
      <c r="AA21" s="480" t="str">
        <f t="shared" si="1"/>
        <v xml:space="preserve"> </v>
      </c>
      <c r="AB21" s="389" t="s">
        <v>258</v>
      </c>
      <c r="AC21" s="490" t="str">
        <f t="shared" si="2"/>
        <v xml:space="preserve"> </v>
      </c>
    </row>
    <row r="22" spans="2:29" ht="12.75">
      <c r="B22" s="350"/>
      <c r="C22" s="174">
        <v>1</v>
      </c>
      <c r="D22" s="381" t="s">
        <v>210</v>
      </c>
      <c r="E22" s="351">
        <f t="shared" si="3"/>
        <v>8.8461</v>
      </c>
      <c r="F22" s="176">
        <f t="shared" si="4"/>
        <v>1</v>
      </c>
      <c r="G22" s="371">
        <v>8.8461</v>
      </c>
      <c r="H22" s="372">
        <f t="shared" si="5"/>
        <v>0.11304416635579521</v>
      </c>
      <c r="I22" s="355"/>
      <c r="L22" s="350"/>
      <c r="M22" s="453"/>
      <c r="N22" s="382" t="s">
        <v>295</v>
      </c>
      <c r="O22" s="383" t="str">
        <f t="shared" si="6"/>
        <v xml:space="preserve"> </v>
      </c>
      <c r="P22" s="234" t="str">
        <f t="shared" si="0"/>
        <v xml:space="preserve"> </v>
      </c>
      <c r="Q22" s="384">
        <v>8.8461</v>
      </c>
      <c r="R22" s="385">
        <f t="shared" si="7"/>
        <v>0</v>
      </c>
      <c r="S22" s="386"/>
      <c r="T22" s="386"/>
      <c r="U22" s="386"/>
      <c r="V22" s="459" t="str">
        <f t="shared" si="9"/>
        <v xml:space="preserve"> </v>
      </c>
      <c r="W22" s="460" t="str">
        <f t="shared" si="8"/>
        <v xml:space="preserve"> </v>
      </c>
      <c r="X22" s="461" t="str">
        <f t="shared" si="10"/>
        <v xml:space="preserve"> </v>
      </c>
      <c r="Y22" s="387" t="str">
        <f t="shared" si="11"/>
        <v xml:space="preserve"> </v>
      </c>
      <c r="Z22" s="388" t="s">
        <v>262</v>
      </c>
      <c r="AA22" s="480" t="str">
        <f t="shared" si="1"/>
        <v xml:space="preserve"> </v>
      </c>
      <c r="AB22" s="389" t="s">
        <v>262</v>
      </c>
      <c r="AC22" s="490" t="str">
        <f t="shared" si="2"/>
        <v xml:space="preserve"> </v>
      </c>
    </row>
    <row r="23" spans="2:29" ht="18.75" thickBot="1">
      <c r="B23" s="350"/>
      <c r="C23" s="177"/>
      <c r="D23" s="390" t="s">
        <v>272</v>
      </c>
      <c r="E23" s="391" t="str">
        <f t="shared" si="3"/>
        <v xml:space="preserve"> </v>
      </c>
      <c r="F23" s="180" t="str">
        <f t="shared" si="4"/>
        <v xml:space="preserve"> </v>
      </c>
      <c r="G23" s="392">
        <v>8.9213</v>
      </c>
      <c r="H23" s="372">
        <f>IF(ISNUMBER(F23),F23/G23,0)</f>
        <v>0</v>
      </c>
      <c r="I23" s="355"/>
      <c r="L23" s="393"/>
      <c r="M23" s="454"/>
      <c r="N23" s="394" t="s">
        <v>296</v>
      </c>
      <c r="O23" s="395" t="str">
        <f t="shared" si="6"/>
        <v xml:space="preserve"> </v>
      </c>
      <c r="P23" s="228" t="str">
        <f t="shared" si="0"/>
        <v xml:space="preserve"> </v>
      </c>
      <c r="Q23" s="396">
        <v>8.9213</v>
      </c>
      <c r="R23" s="397">
        <f t="shared" si="7"/>
        <v>0</v>
      </c>
      <c r="S23" s="398"/>
      <c r="T23" s="398"/>
      <c r="U23" s="398"/>
      <c r="V23" s="462" t="str">
        <f t="shared" si="9"/>
        <v xml:space="preserve"> </v>
      </c>
      <c r="W23" s="463" t="str">
        <f t="shared" si="8"/>
        <v xml:space="preserve"> </v>
      </c>
      <c r="X23" s="464" t="str">
        <f>IF(ISBLANK(X$5)," ",IF(ISNUMBER(M23),(P23-V23)*32," "))</f>
        <v xml:space="preserve"> </v>
      </c>
      <c r="Y23" s="399" t="str">
        <f>IF(ISBLANK(Y$5)," ",IF(ISNUMBER(M23),(P23-V23)*192," "))</f>
        <v xml:space="preserve"> </v>
      </c>
      <c r="Z23" s="400" t="s">
        <v>274</v>
      </c>
      <c r="AA23" s="481" t="str">
        <f t="shared" si="1"/>
        <v xml:space="preserve"> </v>
      </c>
      <c r="AB23" s="401" t="s">
        <v>274</v>
      </c>
      <c r="AC23" s="491" t="str">
        <f t="shared" si="2"/>
        <v xml:space="preserve"> </v>
      </c>
    </row>
    <row r="24" spans="2:29" ht="18" customHeight="1" hidden="1">
      <c r="B24" s="350"/>
      <c r="C24" s="402"/>
      <c r="D24" s="333"/>
      <c r="E24" s="332"/>
      <c r="F24" s="403" t="s">
        <v>219</v>
      </c>
      <c r="G24" s="404">
        <f>IF(SUM(F7:F23)&gt;0,SUM(F7:F23)/H24," NA")</f>
        <v>8.8461</v>
      </c>
      <c r="H24" s="405">
        <f>SUM(H7:H23)</f>
        <v>0.11304416635579521</v>
      </c>
      <c r="I24" s="406" t="s">
        <v>220</v>
      </c>
      <c r="L24" s="407"/>
      <c r="M24" s="408"/>
      <c r="N24" s="409"/>
      <c r="O24" s="410"/>
      <c r="P24" s="411" t="s">
        <v>219</v>
      </c>
      <c r="Q24" s="412">
        <f>IF(SUM(P7:P23)&gt;0,R24/SUM(P7:P23)," NA")</f>
        <v>9.46797856514015</v>
      </c>
      <c r="R24" s="413">
        <f>SUM(R7:R23)</f>
        <v>37.8719142605606</v>
      </c>
      <c r="S24" s="414" t="s">
        <v>220</v>
      </c>
      <c r="T24" s="406"/>
      <c r="U24" s="368"/>
      <c r="V24" s="465"/>
      <c r="W24" s="466"/>
      <c r="X24" s="467"/>
      <c r="Y24" s="415"/>
      <c r="Z24" s="416"/>
      <c r="AA24" s="482"/>
      <c r="AB24" s="368"/>
      <c r="AC24" s="492"/>
    </row>
    <row r="25" spans="2:29" s="368" customFormat="1" ht="9" customHeight="1" hidden="1" thickBot="1">
      <c r="B25" s="417"/>
      <c r="C25" s="418"/>
      <c r="D25" s="419"/>
      <c r="E25" s="420">
        <f>SUM(E7:E23)</f>
        <v>8.8461</v>
      </c>
      <c r="F25" s="421"/>
      <c r="G25" s="420"/>
      <c r="H25" s="420"/>
      <c r="I25" s="422"/>
      <c r="L25" s="423"/>
      <c r="M25" s="424"/>
      <c r="N25" s="425"/>
      <c r="O25" s="426">
        <f>SUM(O7:O23)</f>
        <v>0.8449533282061861</v>
      </c>
      <c r="P25" s="427"/>
      <c r="Q25" s="426"/>
      <c r="R25" s="426"/>
      <c r="S25" s="425"/>
      <c r="T25" s="422"/>
      <c r="V25" s="468"/>
      <c r="W25" s="469"/>
      <c r="X25" s="470"/>
      <c r="Y25" s="428"/>
      <c r="AA25" s="483"/>
      <c r="AC25" s="493"/>
    </row>
    <row r="26" spans="22:29" s="368" customFormat="1" ht="13.5" hidden="1" thickBot="1">
      <c r="V26" s="471" t="s">
        <v>221</v>
      </c>
      <c r="W26" s="466"/>
      <c r="X26" s="472" t="s">
        <v>221</v>
      </c>
      <c r="Y26" s="429" t="s">
        <v>222</v>
      </c>
      <c r="AA26" s="484">
        <f>G24</f>
        <v>8.8461</v>
      </c>
      <c r="AC26" s="494" t="str">
        <f>I24</f>
        <v>#/gal</v>
      </c>
    </row>
    <row r="27" spans="6:29" s="368" customFormat="1" ht="13.5" hidden="1" thickBot="1">
      <c r="F27" s="318"/>
      <c r="M27" s="336" t="s">
        <v>223</v>
      </c>
      <c r="V27" s="473"/>
      <c r="W27" s="466"/>
      <c r="X27" s="474"/>
      <c r="Y27" s="430"/>
      <c r="AA27" s="485" t="s">
        <v>224</v>
      </c>
      <c r="AC27" s="495" t="s">
        <v>224</v>
      </c>
    </row>
    <row r="28" spans="2:29" ht="15" customHeight="1" hidden="1">
      <c r="B28" s="318" t="s">
        <v>225</v>
      </c>
      <c r="C28" s="318"/>
      <c r="E28" s="318"/>
      <c r="F28" s="318"/>
      <c r="G28" s="318"/>
      <c r="H28" s="318"/>
      <c r="I28" s="318"/>
      <c r="N28" s="431" t="s">
        <v>226</v>
      </c>
      <c r="P28" s="432">
        <v>0.51</v>
      </c>
      <c r="V28" s="475"/>
      <c r="W28" s="476"/>
      <c r="X28" s="477"/>
      <c r="Y28" s="433"/>
      <c r="AA28" s="486"/>
      <c r="AC28" s="496"/>
    </row>
    <row r="29" spans="3:29" ht="16.5" hidden="1" thickBot="1">
      <c r="C29" s="318"/>
      <c r="E29" s="318"/>
      <c r="F29" s="318"/>
      <c r="G29" s="318"/>
      <c r="H29" s="318"/>
      <c r="I29" s="318"/>
      <c r="N29" s="431" t="s">
        <v>227</v>
      </c>
      <c r="P29" s="434">
        <v>5</v>
      </c>
      <c r="S29" s="368" t="s">
        <v>215</v>
      </c>
      <c r="V29" s="475"/>
      <c r="W29" s="476"/>
      <c r="X29" s="477"/>
      <c r="Y29" s="433"/>
      <c r="AA29" s="486"/>
      <c r="AC29" s="496"/>
    </row>
    <row r="30" spans="3:29" ht="18.75" hidden="1" thickBot="1">
      <c r="C30" s="318"/>
      <c r="E30" s="318"/>
      <c r="F30" s="318"/>
      <c r="G30" s="318"/>
      <c r="H30" s="318"/>
      <c r="I30" s="318"/>
      <c r="N30" s="435" t="s">
        <v>214</v>
      </c>
      <c r="O30" s="332"/>
      <c r="P30" s="436">
        <f>P29*P5/P28</f>
        <v>39.21568627450981</v>
      </c>
      <c r="Q30" s="437"/>
      <c r="R30" s="437"/>
      <c r="S30" s="321" t="s">
        <v>215</v>
      </c>
      <c r="T30" s="319"/>
      <c r="U30" s="319"/>
      <c r="V30" s="475"/>
      <c r="W30" s="476"/>
      <c r="X30" s="477"/>
      <c r="Y30" s="433"/>
      <c r="AA30" s="486"/>
      <c r="AC30" s="496"/>
    </row>
    <row r="31" spans="3:29" ht="13.5" hidden="1" thickBot="1">
      <c r="C31" s="318"/>
      <c r="E31" s="318"/>
      <c r="F31" s="318"/>
      <c r="G31" s="318"/>
      <c r="H31" s="318"/>
      <c r="I31" s="318"/>
      <c r="P31" s="318"/>
      <c r="V31" s="475"/>
      <c r="W31" s="476"/>
      <c r="X31" s="477"/>
      <c r="Y31" s="433"/>
      <c r="AA31" s="486"/>
      <c r="AC31" s="496"/>
    </row>
    <row r="32" spans="3:29" ht="15.75" customHeight="1" thickBot="1">
      <c r="C32" s="318"/>
      <c r="E32" s="318"/>
      <c r="F32" s="318"/>
      <c r="G32" s="318"/>
      <c r="H32" s="318"/>
      <c r="I32" s="318"/>
      <c r="M32" s="438" t="s">
        <v>236</v>
      </c>
      <c r="N32" s="511" t="str">
        <f ca="1">"Created on "&amp;TEXT(NOW(),"mm/dd/yyyy")</f>
        <v>Created on 01/30/2019</v>
      </c>
      <c r="O32" s="511"/>
      <c r="P32" s="511"/>
      <c r="Q32" s="511"/>
      <c r="R32" s="511"/>
      <c r="S32" s="511"/>
      <c r="T32" s="511"/>
      <c r="U32" s="512"/>
      <c r="V32" s="557" t="str">
        <f>ROUND(U2*4,2)&amp;" Total Quarts"</f>
        <v>4 Total Quarts</v>
      </c>
      <c r="W32" s="558"/>
      <c r="X32" s="559"/>
      <c r="Y32" s="439"/>
      <c r="Z32" s="440"/>
      <c r="AA32" s="487" t="str">
        <f>ROUND(SUM(AA7:AA23),3)&amp;" Total Kgs"</f>
        <v>4.298 Total Kgs</v>
      </c>
      <c r="AB32" s="440"/>
      <c r="AC32" s="497" t="str">
        <f>ROUND((SUM(AA7:AA23)*2.20462),2)&amp;" Total Lbs"</f>
        <v>9.48 Total Lbs</v>
      </c>
    </row>
    <row r="33" spans="3:29" ht="2.25" customHeight="1" thickBot="1">
      <c r="C33" s="318"/>
      <c r="E33" s="318"/>
      <c r="F33" s="318"/>
      <c r="G33" s="318"/>
      <c r="H33" s="318"/>
      <c r="I33" s="318"/>
      <c r="M33" s="441"/>
      <c r="N33" s="441"/>
      <c r="O33" s="441"/>
      <c r="P33" s="441"/>
      <c r="Q33" s="441"/>
      <c r="R33" s="441"/>
      <c r="S33" s="441"/>
      <c r="T33" s="441"/>
      <c r="U33" s="442"/>
      <c r="V33" s="560"/>
      <c r="W33" s="560"/>
      <c r="X33" s="560"/>
      <c r="Y33" s="443"/>
      <c r="Z33" s="444"/>
      <c r="AA33" s="445"/>
      <c r="AB33" s="444"/>
      <c r="AC33" s="445"/>
    </row>
    <row r="34" spans="3:29" ht="18" customHeight="1" thickBot="1">
      <c r="C34" s="318"/>
      <c r="E34" s="318"/>
      <c r="F34" s="318"/>
      <c r="G34" s="318"/>
      <c r="H34" s="318"/>
      <c r="I34" s="318"/>
      <c r="M34" s="561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2"/>
      <c r="AC34" s="563"/>
    </row>
    <row r="35" spans="3:25" ht="12.75">
      <c r="C35" s="318"/>
      <c r="E35" s="318"/>
      <c r="F35" s="318"/>
      <c r="G35" s="318"/>
      <c r="H35" s="318"/>
      <c r="I35" s="318"/>
      <c r="M35" s="446"/>
      <c r="N35" s="446"/>
      <c r="O35" s="446"/>
      <c r="P35" s="446"/>
      <c r="Q35" s="446"/>
      <c r="R35" s="446"/>
      <c r="S35" s="447"/>
      <c r="T35" s="319"/>
      <c r="U35" s="319"/>
      <c r="V35" s="448"/>
      <c r="W35" s="319"/>
      <c r="X35" s="448"/>
      <c r="Y35" s="433"/>
    </row>
    <row r="36" spans="3:25" ht="12.75">
      <c r="C36" s="318"/>
      <c r="E36" s="318"/>
      <c r="F36" s="318"/>
      <c r="G36" s="318"/>
      <c r="H36" s="318"/>
      <c r="I36" s="318"/>
      <c r="M36" s="319"/>
      <c r="N36" s="319"/>
      <c r="O36" s="319"/>
      <c r="P36" s="319"/>
      <c r="Q36" s="319"/>
      <c r="R36" s="319"/>
      <c r="S36" s="321"/>
      <c r="T36" s="319"/>
      <c r="U36" s="319"/>
      <c r="V36" s="448"/>
      <c r="W36" s="319"/>
      <c r="X36" s="448"/>
      <c r="Y36" s="433"/>
    </row>
    <row r="37" spans="3:25" ht="12.75">
      <c r="C37" s="318"/>
      <c r="E37" s="318"/>
      <c r="F37" s="318"/>
      <c r="G37" s="318"/>
      <c r="H37" s="318"/>
      <c r="I37" s="318"/>
      <c r="M37" s="319"/>
      <c r="N37" s="319"/>
      <c r="O37" s="319"/>
      <c r="P37" s="319"/>
      <c r="Q37" s="319"/>
      <c r="R37" s="319"/>
      <c r="S37" s="321"/>
      <c r="T37" s="319"/>
      <c r="U37" s="319"/>
      <c r="V37" s="448"/>
      <c r="W37" s="319"/>
      <c r="X37" s="448"/>
      <c r="Y37" s="433"/>
    </row>
    <row r="38" spans="3:25" ht="12.75">
      <c r="C38" s="318"/>
      <c r="E38" s="318"/>
      <c r="F38" s="318"/>
      <c r="G38" s="318"/>
      <c r="H38" s="318"/>
      <c r="I38" s="318"/>
      <c r="M38" s="319"/>
      <c r="N38" s="319"/>
      <c r="O38" s="319"/>
      <c r="P38" s="319"/>
      <c r="Q38" s="319"/>
      <c r="R38" s="319"/>
      <c r="S38" s="321"/>
      <c r="T38" s="319"/>
      <c r="U38" s="319"/>
      <c r="V38" s="448"/>
      <c r="W38" s="319"/>
      <c r="X38" s="448"/>
      <c r="Y38" s="433"/>
    </row>
    <row r="39" spans="3:25" ht="12.75">
      <c r="C39" s="318"/>
      <c r="E39" s="318"/>
      <c r="F39" s="318"/>
      <c r="G39" s="318"/>
      <c r="H39" s="318"/>
      <c r="I39" s="318"/>
      <c r="M39" s="319"/>
      <c r="N39" s="319"/>
      <c r="O39" s="319"/>
      <c r="P39" s="319"/>
      <c r="Q39" s="319"/>
      <c r="R39" s="319"/>
      <c r="S39" s="321"/>
      <c r="T39" s="319"/>
      <c r="U39" s="319"/>
      <c r="V39" s="448"/>
      <c r="W39" s="319"/>
      <c r="X39" s="448"/>
      <c r="Y39" s="433"/>
    </row>
    <row r="40" spans="3:25" ht="12.75">
      <c r="C40" s="318"/>
      <c r="E40" s="318"/>
      <c r="F40" s="318"/>
      <c r="G40" s="318"/>
      <c r="H40" s="318"/>
      <c r="I40" s="318"/>
      <c r="P40" s="318"/>
      <c r="V40" s="433"/>
      <c r="X40" s="433"/>
      <c r="Y40" s="433"/>
    </row>
    <row r="41" spans="3:25" ht="12.75">
      <c r="C41" s="318"/>
      <c r="E41" s="318"/>
      <c r="F41" s="318"/>
      <c r="G41" s="318"/>
      <c r="H41" s="318"/>
      <c r="I41" s="318"/>
      <c r="P41" s="318"/>
      <c r="V41" s="433"/>
      <c r="X41" s="433"/>
      <c r="Y41" s="433"/>
    </row>
    <row r="42" spans="3:25" ht="12.75">
      <c r="C42" s="318"/>
      <c r="E42" s="318"/>
      <c r="F42" s="318"/>
      <c r="G42" s="318"/>
      <c r="H42" s="318"/>
      <c r="I42" s="318"/>
      <c r="P42" s="318"/>
      <c r="V42" s="433"/>
      <c r="X42" s="433"/>
      <c r="Y42" s="433"/>
    </row>
    <row r="43" spans="3:25" ht="12.75">
      <c r="C43" s="318"/>
      <c r="E43" s="318"/>
      <c r="F43" s="318"/>
      <c r="G43" s="318"/>
      <c r="H43" s="318"/>
      <c r="I43" s="318"/>
      <c r="P43" s="318"/>
      <c r="V43" s="433"/>
      <c r="X43" s="433"/>
      <c r="Y43" s="433"/>
    </row>
    <row r="44" spans="3:25" ht="12.75">
      <c r="C44" s="318"/>
      <c r="E44" s="318"/>
      <c r="F44" s="318"/>
      <c r="G44" s="318"/>
      <c r="H44" s="318"/>
      <c r="I44" s="318"/>
      <c r="P44" s="318"/>
      <c r="V44" s="433"/>
      <c r="X44" s="433"/>
      <c r="Y44" s="433"/>
    </row>
    <row r="45" spans="3:25" ht="12.75">
      <c r="C45" s="318"/>
      <c r="E45" s="318"/>
      <c r="F45" s="318"/>
      <c r="G45" s="318"/>
      <c r="H45" s="318"/>
      <c r="I45" s="318"/>
      <c r="P45" s="318"/>
      <c r="V45" s="433"/>
      <c r="X45" s="433"/>
      <c r="Y45" s="433"/>
    </row>
    <row r="46" spans="3:25" ht="12.75">
      <c r="C46" s="318"/>
      <c r="E46" s="318"/>
      <c r="F46" s="318"/>
      <c r="G46" s="318"/>
      <c r="H46" s="318"/>
      <c r="I46" s="318"/>
      <c r="P46" s="318"/>
      <c r="V46" s="433"/>
      <c r="X46" s="433"/>
      <c r="Y46" s="433"/>
    </row>
    <row r="47" spans="3:25" ht="12.75">
      <c r="C47" s="318"/>
      <c r="E47" s="318"/>
      <c r="F47" s="318"/>
      <c r="G47" s="318"/>
      <c r="H47" s="318"/>
      <c r="I47" s="318"/>
      <c r="P47" s="318"/>
      <c r="V47" s="433"/>
      <c r="X47" s="433"/>
      <c r="Y47" s="433"/>
    </row>
  </sheetData>
  <sheetProtection algorithmName="SHA-512" hashValue="TJBDmyeMDKqeZ6buuwDlHN2vvTe//BeeEknyxD0SS0Yd8ynPSyqshswh20FZv9V+nqpyZSlJ6KUhSqBrvzmkFw==" saltValue="u5gTRKDgn7WPvOiEL45Qhw==" spinCount="100000" sheet="1" selectLockedCells="1"/>
  <mergeCells count="16">
    <mergeCell ref="K2:N2"/>
    <mergeCell ref="L4:N6"/>
    <mergeCell ref="U4:U6"/>
    <mergeCell ref="V4:X4"/>
    <mergeCell ref="Z4:Z5"/>
    <mergeCell ref="S5:S6"/>
    <mergeCell ref="V5:V6"/>
    <mergeCell ref="W5:W6"/>
    <mergeCell ref="X5:X6"/>
    <mergeCell ref="AA5:AA6"/>
    <mergeCell ref="AC5:AC6"/>
    <mergeCell ref="V32:X32"/>
    <mergeCell ref="V33:X33"/>
    <mergeCell ref="M34:AC34"/>
    <mergeCell ref="AB4:AB5"/>
    <mergeCell ref="N32:U32"/>
  </mergeCells>
  <conditionalFormatting sqref="N7:N23">
    <cfRule type="expression" priority="5" dxfId="4">
      <formula>LEN(M7)&lt;&gt;0</formula>
    </cfRule>
  </conditionalFormatting>
  <conditionalFormatting sqref="Z7">
    <cfRule type="expression" priority="4" dxfId="0">
      <formula>LEN($M7)&lt;&gt;0</formula>
    </cfRule>
  </conditionalFormatting>
  <conditionalFormatting sqref="Z8:Z23">
    <cfRule type="expression" priority="3" dxfId="0">
      <formula>LEN($M8)&lt;&gt;0</formula>
    </cfRule>
  </conditionalFormatting>
  <conditionalFormatting sqref="AB7">
    <cfRule type="expression" priority="2" dxfId="0">
      <formula>LEN($M7)&lt;&gt;0</formula>
    </cfRule>
  </conditionalFormatting>
  <conditionalFormatting sqref="AB8:AB23">
    <cfRule type="expression" priority="1" dxfId="0">
      <formula>LEN($M8)&lt;&gt;0</formula>
    </cfRule>
  </conditionalFormatting>
  <printOptions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8"/>
  <sheetViews>
    <sheetView workbookViewId="0" topLeftCell="A1">
      <pane ySplit="3" topLeftCell="A66" activePane="bottomLeft" state="frozen"/>
      <selection pane="topLeft" activeCell="E171" sqref="E171"/>
      <selection pane="bottomLeft" activeCell="D86" sqref="D86"/>
    </sheetView>
  </sheetViews>
  <sheetFormatPr defaultColWidth="8.57421875" defaultRowHeight="12.75"/>
  <cols>
    <col min="1" max="1" width="27.57421875" style="1" bestFit="1" customWidth="1"/>
    <col min="2" max="2" width="14.140625" style="1" customWidth="1"/>
    <col min="3" max="3" width="21.57421875" style="1" customWidth="1"/>
    <col min="4" max="4" width="25.57421875" style="1" bestFit="1" customWidth="1"/>
    <col min="5" max="5" width="7.421875" style="1" customWidth="1"/>
    <col min="6" max="16384" width="8.57421875" style="1" customWidth="1"/>
  </cols>
  <sheetData>
    <row r="1" ht="23.25">
      <c r="C1" s="2" t="s">
        <v>176</v>
      </c>
    </row>
    <row r="2" spans="1:2" s="5" customFormat="1" ht="18">
      <c r="A2" s="3" t="s">
        <v>10</v>
      </c>
      <c r="B2" s="4"/>
    </row>
    <row r="3" spans="1:5" s="7" customFormat="1" ht="22.5">
      <c r="A3" s="6" t="s">
        <v>11</v>
      </c>
      <c r="B3" s="6" t="s">
        <v>12</v>
      </c>
      <c r="C3" s="6" t="s">
        <v>62</v>
      </c>
      <c r="D3" s="6" t="s">
        <v>92</v>
      </c>
      <c r="E3" s="6" t="s">
        <v>149</v>
      </c>
    </row>
    <row r="4" spans="1:5" ht="33.75">
      <c r="A4" s="8" t="s">
        <v>144</v>
      </c>
      <c r="B4" s="8" t="s">
        <v>145</v>
      </c>
      <c r="C4" s="8" t="s">
        <v>136</v>
      </c>
      <c r="D4" s="8"/>
      <c r="E4" s="8"/>
    </row>
    <row r="5" spans="1:5" ht="22.5">
      <c r="A5" s="8" t="s">
        <v>137</v>
      </c>
      <c r="B5" s="8" t="s">
        <v>186</v>
      </c>
      <c r="C5" s="8"/>
      <c r="D5" s="8" t="s">
        <v>187</v>
      </c>
      <c r="E5" s="8"/>
    </row>
    <row r="6" spans="1:5" ht="22.5">
      <c r="A6" s="8"/>
      <c r="B6" s="8" t="s">
        <v>188</v>
      </c>
      <c r="C6" s="8"/>
      <c r="D6" s="8" t="s">
        <v>148</v>
      </c>
      <c r="E6" s="8"/>
    </row>
    <row r="7" spans="1:5" ht="33.75">
      <c r="A7" s="8" t="s">
        <v>115</v>
      </c>
      <c r="B7" s="8" t="s">
        <v>129</v>
      </c>
      <c r="C7" s="8"/>
      <c r="D7" s="8" t="s">
        <v>107</v>
      </c>
      <c r="E7" s="8"/>
    </row>
    <row r="8" spans="1:5" ht="45">
      <c r="A8" s="8" t="s">
        <v>115</v>
      </c>
      <c r="B8" s="8" t="s">
        <v>108</v>
      </c>
      <c r="C8" s="8"/>
      <c r="D8" s="8" t="s">
        <v>151</v>
      </c>
      <c r="E8" s="8"/>
    </row>
    <row r="9" spans="1:5" ht="12.75">
      <c r="A9" s="8"/>
      <c r="B9" s="8" t="s">
        <v>152</v>
      </c>
      <c r="C9" s="8"/>
      <c r="D9" s="8" t="s">
        <v>153</v>
      </c>
      <c r="E9" s="8"/>
    </row>
    <row r="10" spans="1:5" ht="12.75">
      <c r="A10" s="8" t="s">
        <v>115</v>
      </c>
      <c r="B10" s="8" t="s">
        <v>123</v>
      </c>
      <c r="C10" s="8"/>
      <c r="D10" s="8" t="s">
        <v>124</v>
      </c>
      <c r="E10" s="8"/>
    </row>
    <row r="11" spans="1:5" ht="45">
      <c r="A11" s="8"/>
      <c r="B11" s="8" t="s">
        <v>125</v>
      </c>
      <c r="C11" s="8"/>
      <c r="D11" s="8" t="s">
        <v>198</v>
      </c>
      <c r="E11" s="8"/>
    </row>
    <row r="12" spans="1:5" ht="22.5">
      <c r="A12" s="8" t="s">
        <v>199</v>
      </c>
      <c r="B12" s="8" t="s">
        <v>200</v>
      </c>
      <c r="C12" s="8"/>
      <c r="D12" s="8" t="s">
        <v>201</v>
      </c>
      <c r="E12" s="8"/>
    </row>
    <row r="13" spans="1:5" ht="22.5">
      <c r="A13" s="8"/>
      <c r="B13" s="8" t="s">
        <v>202</v>
      </c>
      <c r="C13" s="8"/>
      <c r="D13" s="8" t="s">
        <v>19</v>
      </c>
      <c r="E13" s="8"/>
    </row>
    <row r="14" spans="1:5" ht="22.5">
      <c r="A14" s="8"/>
      <c r="B14" s="8" t="s">
        <v>208</v>
      </c>
      <c r="C14" s="8"/>
      <c r="D14" s="8" t="s">
        <v>75</v>
      </c>
      <c r="E14" s="8"/>
    </row>
    <row r="15" spans="1:5" ht="22.5">
      <c r="A15" s="8" t="s">
        <v>13</v>
      </c>
      <c r="B15" s="8" t="s">
        <v>206</v>
      </c>
      <c r="C15" s="8"/>
      <c r="D15" s="8" t="s">
        <v>110</v>
      </c>
      <c r="E15" s="8"/>
    </row>
    <row r="16" spans="1:5" ht="33.75">
      <c r="A16" s="8" t="s">
        <v>140</v>
      </c>
      <c r="B16" s="8" t="s">
        <v>204</v>
      </c>
      <c r="C16" s="8"/>
      <c r="D16" s="8" t="s">
        <v>33</v>
      </c>
      <c r="E16" s="8"/>
    </row>
    <row r="17" spans="1:5" ht="22.5">
      <c r="A17" s="8" t="s">
        <v>34</v>
      </c>
      <c r="B17" s="8" t="s">
        <v>63</v>
      </c>
      <c r="C17" s="8"/>
      <c r="D17" s="8" t="s">
        <v>56</v>
      </c>
      <c r="E17" s="8"/>
    </row>
    <row r="18" spans="1:5" ht="22.5">
      <c r="A18" s="8"/>
      <c r="B18" s="8" t="s">
        <v>57</v>
      </c>
      <c r="C18" s="8"/>
      <c r="D18" s="8" t="s">
        <v>209</v>
      </c>
      <c r="E18" s="8"/>
    </row>
    <row r="19" spans="1:5" ht="22.5">
      <c r="A19" s="8"/>
      <c r="B19" s="8" t="s">
        <v>117</v>
      </c>
      <c r="C19" s="8"/>
      <c r="D19" s="8" t="s">
        <v>118</v>
      </c>
      <c r="E19" s="8"/>
    </row>
    <row r="20" spans="1:5" ht="45">
      <c r="A20" s="8" t="s">
        <v>119</v>
      </c>
      <c r="B20" s="8" t="s">
        <v>120</v>
      </c>
      <c r="C20" s="8"/>
      <c r="D20" s="8" t="s">
        <v>64</v>
      </c>
      <c r="E20" s="8"/>
    </row>
    <row r="21" spans="1:5" ht="22.5">
      <c r="A21" s="8" t="s">
        <v>144</v>
      </c>
      <c r="B21" s="8" t="s">
        <v>65</v>
      </c>
      <c r="C21" s="8" t="s">
        <v>0</v>
      </c>
      <c r="D21" s="8"/>
      <c r="E21" s="8"/>
    </row>
    <row r="22" spans="1:5" ht="33.75">
      <c r="A22" s="8"/>
      <c r="B22" s="8" t="s">
        <v>1</v>
      </c>
      <c r="C22" s="8"/>
      <c r="D22" s="8" t="s">
        <v>2</v>
      </c>
      <c r="E22" s="8"/>
    </row>
    <row r="23" spans="1:5" ht="22.5">
      <c r="A23" s="8"/>
      <c r="B23" s="8" t="s">
        <v>3</v>
      </c>
      <c r="C23" s="8"/>
      <c r="D23" s="8" t="s">
        <v>38</v>
      </c>
      <c r="E23" s="8"/>
    </row>
    <row r="24" spans="1:5" ht="22.5">
      <c r="A24" s="8"/>
      <c r="B24" s="8" t="s">
        <v>39</v>
      </c>
      <c r="C24" s="8"/>
      <c r="D24" s="8" t="s">
        <v>40</v>
      </c>
      <c r="E24" s="8"/>
    </row>
    <row r="25" spans="1:5" ht="22.5">
      <c r="A25" s="8"/>
      <c r="B25" s="8" t="s">
        <v>41</v>
      </c>
      <c r="C25" s="8"/>
      <c r="D25" s="8" t="s">
        <v>93</v>
      </c>
      <c r="E25" s="8"/>
    </row>
    <row r="26" spans="1:5" ht="22.5">
      <c r="A26" s="8"/>
      <c r="B26" s="8" t="s">
        <v>94</v>
      </c>
      <c r="C26" s="8"/>
      <c r="D26" s="8" t="s">
        <v>95</v>
      </c>
      <c r="E26" s="8"/>
    </row>
    <row r="27" spans="1:5" ht="45">
      <c r="A27" s="8" t="s">
        <v>119</v>
      </c>
      <c r="B27" s="8" t="s">
        <v>96</v>
      </c>
      <c r="C27" s="8"/>
      <c r="D27" s="8" t="s">
        <v>133</v>
      </c>
      <c r="E27" s="8"/>
    </row>
    <row r="28" spans="1:5" ht="22.5">
      <c r="A28" s="8" t="s">
        <v>134</v>
      </c>
      <c r="B28" s="8" t="s">
        <v>131</v>
      </c>
      <c r="C28" s="8" t="s">
        <v>132</v>
      </c>
      <c r="D28" s="8" t="s">
        <v>4</v>
      </c>
      <c r="E28" s="8"/>
    </row>
    <row r="29" spans="1:5" ht="12.75">
      <c r="A29" s="8"/>
      <c r="B29" s="8" t="s">
        <v>5</v>
      </c>
      <c r="C29" s="8"/>
      <c r="D29" s="8" t="s">
        <v>66</v>
      </c>
      <c r="E29" s="8"/>
    </row>
    <row r="30" spans="1:5" ht="12.75">
      <c r="A30" s="8" t="s">
        <v>67</v>
      </c>
      <c r="B30" s="8" t="s">
        <v>68</v>
      </c>
      <c r="C30" s="8"/>
      <c r="D30" s="8" t="s">
        <v>69</v>
      </c>
      <c r="E30" s="8"/>
    </row>
    <row r="31" spans="1:5" ht="22.5">
      <c r="A31" s="8" t="s">
        <v>70</v>
      </c>
      <c r="B31" s="8" t="s">
        <v>71</v>
      </c>
      <c r="C31" s="8" t="s">
        <v>72</v>
      </c>
      <c r="D31" s="8"/>
      <c r="E31" s="8"/>
    </row>
    <row r="32" spans="1:5" ht="12.75">
      <c r="A32" s="8" t="s">
        <v>67</v>
      </c>
      <c r="B32" s="8" t="s">
        <v>71</v>
      </c>
      <c r="C32" s="8"/>
      <c r="D32" s="8" t="s">
        <v>73</v>
      </c>
      <c r="E32" s="8"/>
    </row>
    <row r="33" spans="1:5" ht="22.5">
      <c r="A33" s="8" t="s">
        <v>67</v>
      </c>
      <c r="B33" s="8" t="s">
        <v>190</v>
      </c>
      <c r="C33" s="8"/>
      <c r="D33" s="8" t="s">
        <v>89</v>
      </c>
      <c r="E33" s="8"/>
    </row>
    <row r="34" spans="1:5" ht="12.75">
      <c r="A34" s="8" t="s">
        <v>67</v>
      </c>
      <c r="B34" s="8" t="s">
        <v>90</v>
      </c>
      <c r="C34" s="8"/>
      <c r="D34" s="8" t="s">
        <v>180</v>
      </c>
      <c r="E34" s="8"/>
    </row>
    <row r="35" spans="1:5" ht="22.5">
      <c r="A35" s="8"/>
      <c r="B35" s="8" t="s">
        <v>181</v>
      </c>
      <c r="C35" s="8"/>
      <c r="D35" s="8" t="s">
        <v>51</v>
      </c>
      <c r="E35" s="8"/>
    </row>
    <row r="36" spans="1:5" ht="12.75">
      <c r="A36" s="8" t="s">
        <v>141</v>
      </c>
      <c r="B36" s="8" t="s">
        <v>142</v>
      </c>
      <c r="C36" s="8" t="s">
        <v>143</v>
      </c>
      <c r="D36" s="8"/>
      <c r="E36" s="8"/>
    </row>
    <row r="37" spans="1:5" ht="22.5">
      <c r="A37" s="8" t="s">
        <v>70</v>
      </c>
      <c r="B37" s="8" t="s">
        <v>189</v>
      </c>
      <c r="C37" s="8" t="s">
        <v>22</v>
      </c>
      <c r="D37" s="8"/>
      <c r="E37" s="8"/>
    </row>
    <row r="38" spans="1:5" ht="12.75">
      <c r="A38" s="8" t="s">
        <v>70</v>
      </c>
      <c r="B38" s="8" t="s">
        <v>23</v>
      </c>
      <c r="C38" s="8" t="s">
        <v>46</v>
      </c>
      <c r="D38" s="8" t="s">
        <v>165</v>
      </c>
      <c r="E38" s="8"/>
    </row>
    <row r="39" spans="1:5" ht="22.5">
      <c r="A39" s="8"/>
      <c r="B39" s="8" t="s">
        <v>24</v>
      </c>
      <c r="C39" s="8"/>
      <c r="D39" s="8" t="s">
        <v>155</v>
      </c>
      <c r="E39" s="8"/>
    </row>
    <row r="40" spans="1:5" ht="22.5">
      <c r="A40" s="8" t="s">
        <v>70</v>
      </c>
      <c r="B40" s="8" t="s">
        <v>156</v>
      </c>
      <c r="C40" s="8" t="s">
        <v>121</v>
      </c>
      <c r="D40" s="8"/>
      <c r="E40" s="8"/>
    </row>
    <row r="41" spans="1:5" ht="12.75">
      <c r="A41" s="8" t="s">
        <v>67</v>
      </c>
      <c r="B41" s="8" t="s">
        <v>122</v>
      </c>
      <c r="C41" s="8"/>
      <c r="D41" s="8" t="s">
        <v>192</v>
      </c>
      <c r="E41" s="8"/>
    </row>
    <row r="42" spans="1:5" ht="12.75">
      <c r="A42" s="8" t="s">
        <v>67</v>
      </c>
      <c r="B42" s="8" t="s">
        <v>193</v>
      </c>
      <c r="C42" s="8"/>
      <c r="D42" s="8" t="s">
        <v>157</v>
      </c>
      <c r="E42" s="8"/>
    </row>
    <row r="43" spans="1:5" ht="33.75">
      <c r="A43" s="8" t="s">
        <v>67</v>
      </c>
      <c r="B43" s="8" t="s">
        <v>158</v>
      </c>
      <c r="C43" s="8"/>
      <c r="D43" s="8" t="s">
        <v>168</v>
      </c>
      <c r="E43" s="8"/>
    </row>
    <row r="44" spans="1:5" ht="12.75">
      <c r="A44" s="8"/>
      <c r="B44" s="8" t="s">
        <v>169</v>
      </c>
      <c r="C44" s="8"/>
      <c r="D44" s="8" t="s">
        <v>170</v>
      </c>
      <c r="E44" s="8"/>
    </row>
    <row r="45" spans="1:5" ht="22.5">
      <c r="A45" s="8"/>
      <c r="B45" s="8" t="s">
        <v>197</v>
      </c>
      <c r="C45" s="8"/>
      <c r="D45" s="8" t="s">
        <v>171</v>
      </c>
      <c r="E45" s="8"/>
    </row>
    <row r="46" spans="1:5" ht="12.75">
      <c r="A46" s="8"/>
      <c r="B46" s="8" t="s">
        <v>6</v>
      </c>
      <c r="C46" s="8"/>
      <c r="D46" s="8" t="s">
        <v>170</v>
      </c>
      <c r="E46" s="8"/>
    </row>
    <row r="47" spans="1:5" ht="22.5">
      <c r="A47" s="8"/>
      <c r="B47" s="8" t="s">
        <v>7</v>
      </c>
      <c r="C47" s="8"/>
      <c r="D47" s="8" t="s">
        <v>179</v>
      </c>
      <c r="E47" s="8"/>
    </row>
    <row r="48" spans="1:5" ht="33.75">
      <c r="A48" s="8" t="s">
        <v>30</v>
      </c>
      <c r="B48" s="8" t="s">
        <v>31</v>
      </c>
      <c r="C48" s="8"/>
      <c r="D48" s="8" t="s">
        <v>32</v>
      </c>
      <c r="E48" s="8"/>
    </row>
    <row r="49" spans="1:5" ht="12.75">
      <c r="A49" s="8" t="s">
        <v>141</v>
      </c>
      <c r="B49" s="8" t="s">
        <v>44</v>
      </c>
      <c r="C49" s="8" t="s">
        <v>77</v>
      </c>
      <c r="D49" s="8"/>
      <c r="E49" s="8"/>
    </row>
    <row r="50" spans="1:5" ht="45">
      <c r="A50" s="8" t="s">
        <v>78</v>
      </c>
      <c r="B50" s="8" t="s">
        <v>196</v>
      </c>
      <c r="C50" s="8"/>
      <c r="D50" s="8" t="s">
        <v>111</v>
      </c>
      <c r="E50" s="8"/>
    </row>
    <row r="51" spans="1:5" ht="22.5">
      <c r="A51" s="8"/>
      <c r="B51" s="8" t="s">
        <v>112</v>
      </c>
      <c r="C51" s="8"/>
      <c r="D51" s="8" t="s">
        <v>47</v>
      </c>
      <c r="E51" s="8"/>
    </row>
    <row r="52" spans="1:5" ht="12.75">
      <c r="A52" s="8" t="s">
        <v>70</v>
      </c>
      <c r="B52" s="8" t="s">
        <v>48</v>
      </c>
      <c r="C52" s="8" t="s">
        <v>102</v>
      </c>
      <c r="D52" s="8"/>
      <c r="E52" s="8"/>
    </row>
    <row r="53" spans="1:5" ht="33.75">
      <c r="A53" s="8"/>
      <c r="B53" s="8" t="s">
        <v>103</v>
      </c>
      <c r="C53" s="8"/>
      <c r="D53" s="8" t="s">
        <v>177</v>
      </c>
      <c r="E53" s="8"/>
    </row>
    <row r="54" spans="1:5" ht="22.5">
      <c r="A54" s="8"/>
      <c r="B54" s="8" t="s">
        <v>178</v>
      </c>
      <c r="C54" s="8"/>
      <c r="D54" s="8" t="s">
        <v>16</v>
      </c>
      <c r="E54" s="8" t="s">
        <v>17</v>
      </c>
    </row>
    <row r="55" spans="1:5" ht="22.5">
      <c r="A55" s="8"/>
      <c r="B55" s="8" t="s">
        <v>18</v>
      </c>
      <c r="C55" s="8"/>
      <c r="D55" s="8" t="s">
        <v>183</v>
      </c>
      <c r="E55" s="8"/>
    </row>
    <row r="56" spans="1:5" ht="33.75">
      <c r="A56" s="8"/>
      <c r="B56" s="8" t="s">
        <v>184</v>
      </c>
      <c r="C56" s="8"/>
      <c r="D56" s="8" t="s">
        <v>185</v>
      </c>
      <c r="E56" s="8"/>
    </row>
    <row r="57" spans="1:5" ht="22.5">
      <c r="A57" s="8"/>
      <c r="B57" s="8" t="s">
        <v>35</v>
      </c>
      <c r="C57" s="8"/>
      <c r="D57" s="8" t="s">
        <v>36</v>
      </c>
      <c r="E57" s="8"/>
    </row>
    <row r="58" spans="1:5" ht="12.75">
      <c r="A58" s="8" t="s">
        <v>141</v>
      </c>
      <c r="B58" s="8" t="s">
        <v>37</v>
      </c>
      <c r="C58" s="8" t="s">
        <v>91</v>
      </c>
      <c r="D58" s="8"/>
      <c r="E58" s="8"/>
    </row>
    <row r="59" spans="1:5" ht="33.75">
      <c r="A59" s="8" t="s">
        <v>60</v>
      </c>
      <c r="B59" s="8" t="s">
        <v>61</v>
      </c>
      <c r="C59" s="8"/>
      <c r="D59" s="8" t="s">
        <v>58</v>
      </c>
      <c r="E59" s="8"/>
    </row>
    <row r="60" spans="1:5" ht="33.75">
      <c r="A60" s="8" t="s">
        <v>60</v>
      </c>
      <c r="B60" s="8" t="s">
        <v>59</v>
      </c>
      <c r="C60" s="8"/>
      <c r="D60" s="8" t="s">
        <v>74</v>
      </c>
      <c r="E60" s="8"/>
    </row>
    <row r="61" spans="1:5" ht="12.75">
      <c r="A61" s="8" t="s">
        <v>43</v>
      </c>
      <c r="B61" s="8" t="s">
        <v>113</v>
      </c>
      <c r="C61" s="8"/>
      <c r="D61" s="8" t="s">
        <v>99</v>
      </c>
      <c r="E61" s="8"/>
    </row>
    <row r="62" spans="1:5" ht="33.75">
      <c r="A62" s="8" t="s">
        <v>43</v>
      </c>
      <c r="B62" s="8" t="s">
        <v>100</v>
      </c>
      <c r="C62" s="8"/>
      <c r="D62" s="8" t="s">
        <v>101</v>
      </c>
      <c r="E62" s="8"/>
    </row>
    <row r="63" spans="1:5" ht="22.5">
      <c r="A63" s="8"/>
      <c r="B63" s="8" t="s">
        <v>135</v>
      </c>
      <c r="C63" s="8"/>
      <c r="D63" s="8" t="s">
        <v>80</v>
      </c>
      <c r="E63" s="8"/>
    </row>
    <row r="64" spans="1:5" ht="22.5">
      <c r="A64" s="8" t="s">
        <v>81</v>
      </c>
      <c r="B64" s="8" t="s">
        <v>82</v>
      </c>
      <c r="C64" s="8"/>
      <c r="D64" s="8" t="s">
        <v>83</v>
      </c>
      <c r="E64" s="8"/>
    </row>
    <row r="65" spans="1:5" ht="22.5">
      <c r="A65" s="8" t="s">
        <v>60</v>
      </c>
      <c r="B65" s="8" t="s">
        <v>84</v>
      </c>
      <c r="C65" s="8"/>
      <c r="D65" s="8" t="s">
        <v>85</v>
      </c>
      <c r="E65" s="8"/>
    </row>
    <row r="66" spans="1:5" ht="22.5">
      <c r="A66" s="8" t="s">
        <v>203</v>
      </c>
      <c r="B66" s="8" t="s">
        <v>84</v>
      </c>
      <c r="C66" s="8"/>
      <c r="D66" s="8" t="s">
        <v>79</v>
      </c>
      <c r="E66" s="8"/>
    </row>
    <row r="67" spans="1:5" ht="22.5">
      <c r="A67" s="8"/>
      <c r="B67" s="8" t="s">
        <v>42</v>
      </c>
      <c r="C67" s="8"/>
      <c r="D67" s="8" t="s">
        <v>191</v>
      </c>
      <c r="E67" s="8"/>
    </row>
    <row r="68" spans="1:5" ht="33.75">
      <c r="A68" s="8"/>
      <c r="B68" s="8" t="s">
        <v>130</v>
      </c>
      <c r="C68" s="8"/>
      <c r="D68" s="8" t="s">
        <v>98</v>
      </c>
      <c r="E68" s="8"/>
    </row>
    <row r="69" spans="1:5" ht="45">
      <c r="A69" s="8"/>
      <c r="B69" s="8" t="s">
        <v>139</v>
      </c>
      <c r="C69" s="8"/>
      <c r="D69" s="8" t="s">
        <v>20</v>
      </c>
      <c r="E69" s="8"/>
    </row>
    <row r="70" spans="1:5" ht="22.5">
      <c r="A70" s="8" t="s">
        <v>21</v>
      </c>
      <c r="B70" s="8" t="s">
        <v>116</v>
      </c>
      <c r="C70" s="8" t="s">
        <v>97</v>
      </c>
      <c r="D70" s="8" t="s">
        <v>106</v>
      </c>
      <c r="E70" s="8" t="s">
        <v>150</v>
      </c>
    </row>
    <row r="71" spans="1:5" ht="22.5">
      <c r="A71" s="8" t="s">
        <v>34</v>
      </c>
      <c r="B71" s="8" t="s">
        <v>15</v>
      </c>
      <c r="C71" s="8"/>
      <c r="D71" s="8" t="s">
        <v>146</v>
      </c>
      <c r="E71" s="8"/>
    </row>
    <row r="72" spans="1:5" ht="33.75">
      <c r="A72" s="8" t="s">
        <v>154</v>
      </c>
      <c r="B72" s="8" t="s">
        <v>147</v>
      </c>
      <c r="C72" s="8"/>
      <c r="D72" s="8" t="s">
        <v>109</v>
      </c>
      <c r="E72" s="8"/>
    </row>
    <row r="73" spans="1:5" ht="12.75">
      <c r="A73" s="8"/>
      <c r="B73" s="8" t="s">
        <v>114</v>
      </c>
      <c r="C73" s="8"/>
      <c r="D73" s="8" t="s">
        <v>172</v>
      </c>
      <c r="E73" s="8"/>
    </row>
    <row r="74" spans="1:5" ht="33.75">
      <c r="A74" s="8"/>
      <c r="B74" s="8" t="s">
        <v>173</v>
      </c>
      <c r="C74" s="8"/>
      <c r="D74" s="8" t="s">
        <v>207</v>
      </c>
      <c r="E74" s="8"/>
    </row>
    <row r="75" spans="1:5" ht="22.5">
      <c r="A75" s="8" t="s">
        <v>128</v>
      </c>
      <c r="B75" s="8" t="s">
        <v>53</v>
      </c>
      <c r="C75" s="8" t="s">
        <v>162</v>
      </c>
      <c r="D75" s="8"/>
      <c r="E75" s="8"/>
    </row>
    <row r="76" spans="1:5" ht="22.5">
      <c r="A76" s="8"/>
      <c r="B76" s="8" t="s">
        <v>163</v>
      </c>
      <c r="C76" s="8" t="s">
        <v>164</v>
      </c>
      <c r="D76" s="8"/>
      <c r="E76" s="8"/>
    </row>
    <row r="77" spans="1:5" ht="22.5">
      <c r="A77" s="8"/>
      <c r="B77" s="8" t="s">
        <v>45</v>
      </c>
      <c r="C77" s="8"/>
      <c r="D77" s="8" t="s">
        <v>166</v>
      </c>
      <c r="E77" s="8"/>
    </row>
    <row r="78" spans="1:5" ht="22.5">
      <c r="A78" s="8"/>
      <c r="B78" s="8" t="s">
        <v>167</v>
      </c>
      <c r="C78" s="8"/>
      <c r="D78" s="8" t="s">
        <v>126</v>
      </c>
      <c r="E78" s="8"/>
    </row>
    <row r="79" spans="1:5" ht="22.5">
      <c r="A79" s="8"/>
      <c r="B79" s="8" t="s">
        <v>127</v>
      </c>
      <c r="C79" s="8"/>
      <c r="D79" s="8" t="s">
        <v>174</v>
      </c>
      <c r="E79" s="8"/>
    </row>
    <row r="80" spans="1:5" ht="22.5">
      <c r="A80" s="8"/>
      <c r="B80" s="8" t="s">
        <v>175</v>
      </c>
      <c r="C80" s="8"/>
      <c r="D80" s="8" t="s">
        <v>8</v>
      </c>
      <c r="E80" s="8"/>
    </row>
    <row r="81" spans="1:5" ht="22.5">
      <c r="A81" s="8"/>
      <c r="B81" s="8" t="s">
        <v>9</v>
      </c>
      <c r="C81" s="8"/>
      <c r="D81" s="8" t="s">
        <v>160</v>
      </c>
      <c r="E81" s="8"/>
    </row>
    <row r="82" spans="1:5" ht="22.5">
      <c r="A82" s="8"/>
      <c r="B82" s="8" t="s">
        <v>161</v>
      </c>
      <c r="C82" s="8" t="s">
        <v>194</v>
      </c>
      <c r="D82" s="8"/>
      <c r="E82" s="8"/>
    </row>
    <row r="83" spans="1:5" ht="22.5">
      <c r="A83" s="8" t="s">
        <v>205</v>
      </c>
      <c r="B83" s="8" t="s">
        <v>195</v>
      </c>
      <c r="C83" s="8"/>
      <c r="D83" s="8" t="s">
        <v>104</v>
      </c>
      <c r="E83" s="8"/>
    </row>
    <row r="84" spans="1:5" ht="22.5">
      <c r="A84" s="8" t="s">
        <v>199</v>
      </c>
      <c r="B84" s="8" t="s">
        <v>105</v>
      </c>
      <c r="C84" s="8"/>
      <c r="D84" s="8" t="s">
        <v>54</v>
      </c>
      <c r="E84" s="8"/>
    </row>
    <row r="85" spans="1:5" ht="22.5">
      <c r="A85" s="8" t="s">
        <v>199</v>
      </c>
      <c r="B85" s="8" t="s">
        <v>55</v>
      </c>
      <c r="C85" s="8"/>
      <c r="D85" s="8" t="s">
        <v>49</v>
      </c>
      <c r="E85" s="8"/>
    </row>
    <row r="86" spans="1:5" ht="22.5">
      <c r="A86" s="8"/>
      <c r="B86" s="8" t="s">
        <v>50</v>
      </c>
      <c r="C86" s="8"/>
      <c r="D86" s="8" t="s">
        <v>27</v>
      </c>
      <c r="E86" s="8"/>
    </row>
    <row r="87" spans="1:5" ht="22.5">
      <c r="A87" s="8" t="s">
        <v>28</v>
      </c>
      <c r="B87" s="8" t="s">
        <v>29</v>
      </c>
      <c r="C87" s="8"/>
      <c r="D87" s="8" t="s">
        <v>86</v>
      </c>
      <c r="E87" s="8"/>
    </row>
    <row r="88" spans="1:5" ht="12.75">
      <c r="A88" s="8" t="s">
        <v>205</v>
      </c>
      <c r="B88" s="8" t="s">
        <v>87</v>
      </c>
      <c r="C88" s="8"/>
      <c r="D88" s="8" t="s">
        <v>88</v>
      </c>
      <c r="E88" s="8"/>
    </row>
  </sheetData>
  <printOptions/>
  <pageMargins left="0.48" right="0.5" top="0.63" bottom="0.66" header="0.5" footer="0.5"/>
  <pageSetup horizontalDpi="600" verticalDpi="600" orientation="landscape" r:id="rId2"/>
  <headerFooter alignWithMargins="0"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Bonakemi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Bona CourtLines and Super Sport custom color paint formulas</dc:title>
  <dc:subject/>
  <dc:creator>Igor Korniyenko</dc:creator>
  <cp:keywords/>
  <dc:description/>
  <cp:lastModifiedBy>Igor Korniyenko</cp:lastModifiedBy>
  <cp:lastPrinted>2018-07-23T16:28:38Z</cp:lastPrinted>
  <dcterms:created xsi:type="dcterms:W3CDTF">2002-11-14T19:21:16Z</dcterms:created>
  <dcterms:modified xsi:type="dcterms:W3CDTF">2019-01-30T12:51:57Z</dcterms:modified>
  <cp:category/>
  <cp:version/>
  <cp:contentType/>
  <cp:contentStatus/>
</cp:coreProperties>
</file>